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<sst xmlns="http://schemas.openxmlformats.org/spreadsheetml/2006/main" count="157" uniqueCount="76">
  <si>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</si>
  <si>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</si>
  <si>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</si>
  <si>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</si>
  <si>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</si>
  <si>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</si>
  <si>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</si>
  <si>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</si>
  <si>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</si>
  <si>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</si>
  <si>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</si>
  <si>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</si>
  <si>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</si>
  <si>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</si>
  <si>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</si>
  <si>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</si>
  <si>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</si>
  <si>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</si>
  <si>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</si>
  <si>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</si>
  <si>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</si>
  <si>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</si>
  <si>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</si>
  <si>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</si>
  <si>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</si>
  <si>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</si>
  <si>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</si>
  <si>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</si>
  <si>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</si>
  <si>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</si>
  <si>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3a DIVISIÓ MASCULINA A</t>
  </si>
  <si>
    <t>XTREME B</t>
  </si>
  <si>
    <t>FLECHA-1 B</t>
  </si>
  <si>
    <t>LES GAVARRES B</t>
  </si>
  <si>
    <t>GRANOLLERS A</t>
  </si>
  <si>
    <t>SITGES B</t>
  </si>
  <si>
    <t>SWEETRADE B</t>
  </si>
  <si>
    <t>DANIEL LÓPEZ DE MURILLAS</t>
  </si>
  <si>
    <t>JAIME LÓPEZ DE MURILLAS</t>
  </si>
  <si>
    <t>JOAN DEL HOYO POVEDA</t>
  </si>
  <si>
    <t>IVAN JIMÉNEZ NÚÑEZ</t>
  </si>
  <si>
    <t>JUAN R. BARRADA GONZÁLEZ</t>
  </si>
  <si>
    <t>JOSÉ M. COBO MARTÍNEZ</t>
  </si>
  <si>
    <t>JUAN FLORES VIDAL</t>
  </si>
  <si>
    <t>ENRIQUE M. URETA MACHUCA</t>
  </si>
  <si>
    <t>ARTUR MORA FONT</t>
  </si>
  <si>
    <t>GAVARRES B</t>
  </si>
  <si>
    <t>DANIEL JORDAN OSUNA</t>
  </si>
  <si>
    <t>ALONSO BALLESTA TEJERO</t>
  </si>
  <si>
    <t>ADRIÀ FUENTES FERNÁNDEZ</t>
  </si>
  <si>
    <t>JOSEP M. CONTIJOCH CLAVÉ</t>
  </si>
  <si>
    <t>ANTONIO SEGURA PÉREZ</t>
  </si>
  <si>
    <t>F. JAVIER FERNÁNDEZ RODRÍGUEZ</t>
  </si>
  <si>
    <t>DIRK MÖBIUS</t>
  </si>
  <si>
    <t>JUAN A. ARIAS ANTOLÍN</t>
  </si>
  <si>
    <t>ROGER SOLDEVILA FIGULS</t>
  </si>
  <si>
    <t>JOAN GILABERT ROSAS</t>
  </si>
  <si>
    <t>FRANCISCO CASTILLO LEÓN</t>
  </si>
  <si>
    <t>MANUEL TORAL FERRER</t>
  </si>
  <si>
    <t>RAFAEL PÉREZ MORILLA</t>
  </si>
  <si>
    <t>EDUARDO FERNÁNDEZ VILORIA</t>
  </si>
  <si>
    <t>DANIEL PIÑOL OBON</t>
  </si>
  <si>
    <t>CLEMENTE CASTRILLO VALLESPI</t>
  </si>
  <si>
    <t>JOSÉ FERNÁNDEZ VILORIA</t>
  </si>
  <si>
    <t>8-gen-11</t>
  </si>
  <si>
    <t>ANTONIO HERNÁNDEZ LÓPEZ</t>
  </si>
  <si>
    <t>MARC ROYO SIERRA</t>
  </si>
  <si>
    <t>MARC MARTÍN FERRER</t>
  </si>
  <si>
    <t>MARCEL·LÍ SANGES ESMERATS</t>
  </si>
  <si>
    <t>J. MANUEL GARCÍA MUÑOZ</t>
  </si>
  <si>
    <t>J. ANTONIO FLORES VILLARDESAZ</t>
  </si>
  <si>
    <t>ALEX HERNÁNDEZ TRUEBA</t>
  </si>
  <si>
    <t>JOSÉ A. LÓPEZ CÓRDOBA</t>
  </si>
  <si>
    <t>PATRICK D. GUERRE</t>
  </si>
  <si>
    <t>MARC PARERA FRADERA</t>
  </si>
  <si>
    <t>MARCOS IBAÑEZ ROMERA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</si>
</sst>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40467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2</v>
      </c>
      <c r="G9" s="9" t="s">
        <v>32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4</v>
      </c>
      <c r="F11" s="11"/>
      <c r="G11" s="9" t="s">
        <v>34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1</v>
      </c>
      <c r="F13" s="11"/>
      <c r="G13" s="9" t="s">
        <v>36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SITGES B</v>
      </c>
      <c r="E15" s="11">
        <v>0</v>
      </c>
      <c r="F15" s="11"/>
      <c r="G15" s="9" t="str">
        <f>G11</f>
        <v>GRANOLLERS A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XTREME B</v>
      </c>
      <c r="E17" s="11">
        <v>1</v>
      </c>
      <c r="F17" s="11"/>
      <c r="G17" s="9" t="str">
        <f>G13</f>
        <v>SWEETRADE B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3</v>
      </c>
      <c r="F19" s="11"/>
      <c r="G19" s="9" t="str">
        <f>C11</f>
        <v>LES GAVARRES B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LES GAVARRES B</v>
      </c>
      <c r="E21" s="11">
        <v>10</v>
      </c>
      <c r="F21" s="11"/>
      <c r="G21" s="9" t="str">
        <f>C9</f>
        <v>XTREME B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8</v>
      </c>
      <c r="F23" s="11"/>
      <c r="G23" s="9" t="str">
        <f>C13</f>
        <v>SITGES B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B</v>
      </c>
      <c r="E25" s="11">
        <v>7</v>
      </c>
      <c r="F25" s="11"/>
      <c r="G25" s="9" t="str">
        <f>G11</f>
        <v>GRANOLLERS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FLECHA-1 B</v>
      </c>
      <c r="E27" s="11">
        <v>0</v>
      </c>
      <c r="F27" s="11"/>
      <c r="G27" s="9" t="str">
        <f>G13</f>
        <v>SWEETRADE B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GRANOLLERS A</v>
      </c>
      <c r="E29" s="11">
        <v>8</v>
      </c>
      <c r="F29" s="11"/>
      <c r="G29" s="9" t="str">
        <f>C9</f>
        <v>XTREME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LES GAVARRES B</v>
      </c>
      <c r="E31" s="11">
        <v>10</v>
      </c>
      <c r="G31" s="9" t="str">
        <f>C13</f>
        <v>SITGES B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XTREME B</v>
      </c>
      <c r="E33" s="11">
        <v>7</v>
      </c>
      <c r="G33" s="9" t="str">
        <f>C13</f>
        <v>SITGES B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B</v>
      </c>
      <c r="E35" s="11">
        <v>8</v>
      </c>
      <c r="G35" s="9" t="str">
        <f>C11</f>
        <v>LES GAVARRES B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GRANOLLERS A</v>
      </c>
      <c r="E37" s="11">
        <v>6</v>
      </c>
      <c r="G37" s="9" t="str">
        <f>G9</f>
        <v>FLECHA-1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39"/>
      <c r="D45" s="15"/>
      <c r="E45" s="43">
        <f>9+9+7+10+8</f>
        <v>43</v>
      </c>
      <c r="F45" s="44"/>
      <c r="G45" s="44"/>
      <c r="H45" s="42">
        <f aca="true" t="shared" si="0" ref="H45:H50">SUM(E45:G45)</f>
        <v>43</v>
      </c>
      <c r="J45" s="5"/>
      <c r="K45" s="5"/>
    </row>
    <row r="46" spans="2:11" ht="20.25">
      <c r="B46" s="30" t="s">
        <v>34</v>
      </c>
      <c r="C46" s="26"/>
      <c r="D46" s="13"/>
      <c r="E46" s="43">
        <f>6+10+3+8+6</f>
        <v>33</v>
      </c>
      <c r="F46" s="45"/>
      <c r="G46" s="45"/>
      <c r="H46" s="42">
        <f t="shared" si="0"/>
        <v>33</v>
      </c>
      <c r="J46" s="14"/>
      <c r="K46" s="14"/>
    </row>
    <row r="47" spans="2:11" ht="20.25">
      <c r="B47" s="38" t="s">
        <v>33</v>
      </c>
      <c r="C47" s="39"/>
      <c r="D47" s="15"/>
      <c r="E47" s="43">
        <f>4+7+10+10+2</f>
        <v>33</v>
      </c>
      <c r="F47" s="44"/>
      <c r="G47" s="44"/>
      <c r="H47" s="42">
        <f t="shared" si="0"/>
        <v>33</v>
      </c>
      <c r="J47" s="14"/>
      <c r="K47" s="14"/>
    </row>
    <row r="48" spans="2:11" ht="20.25">
      <c r="B48" s="38" t="s">
        <v>32</v>
      </c>
      <c r="C48" s="39"/>
      <c r="D48" s="15"/>
      <c r="E48" s="43">
        <f>8+3+8+0+4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0" t="s">
        <v>31</v>
      </c>
      <c r="C49" s="13"/>
      <c r="D49" s="14"/>
      <c r="E49" s="43">
        <f>2+1+0+2+7</f>
        <v>12</v>
      </c>
      <c r="F49" s="44"/>
      <c r="G49" s="44"/>
      <c r="H49" s="42">
        <f t="shared" si="0"/>
        <v>12</v>
      </c>
      <c r="J49" s="14"/>
      <c r="K49" s="14"/>
    </row>
    <row r="50" spans="2:11" ht="20.25">
      <c r="B50" s="38" t="s">
        <v>35</v>
      </c>
      <c r="C50" s="41"/>
      <c r="D50" s="53"/>
      <c r="E50" s="43">
        <f>1+0+2+0+3</f>
        <v>6</v>
      </c>
      <c r="F50" s="44"/>
      <c r="G50" s="44"/>
      <c r="H50" s="42">
        <f t="shared" si="0"/>
        <v>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64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XTREME B</v>
      </c>
      <c r="D9" s="20"/>
      <c r="E9" s="11">
        <v>2</v>
      </c>
      <c r="G9" s="9" t="str">
        <f>'Equips 1aC'!G9</f>
        <v>FLECHA-1 B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LES GAVARRES B</v>
      </c>
      <c r="E11" s="11">
        <v>7</v>
      </c>
      <c r="F11" s="11"/>
      <c r="G11" s="9" t="str">
        <f>'Equips 1aC'!G11</f>
        <v>GRANOLLERS A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SITGES B</v>
      </c>
      <c r="E13" s="11">
        <v>2</v>
      </c>
      <c r="F13" s="11"/>
      <c r="G13" s="9" t="str">
        <f>'Equips 1aC'!G13</f>
        <v>SWEETRADE B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SITGES B</v>
      </c>
      <c r="E15" s="11">
        <v>2</v>
      </c>
      <c r="F15" s="11"/>
      <c r="G15" s="9" t="str">
        <f>G11</f>
        <v>GRANOLLERS 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XTREME B</v>
      </c>
      <c r="E17" s="11">
        <v>0</v>
      </c>
      <c r="F17" s="11"/>
      <c r="G17" s="9" t="str">
        <f>G13</f>
        <v>SWEETRADE B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6</v>
      </c>
      <c r="F19" s="11"/>
      <c r="G19" s="9" t="str">
        <f>C11</f>
        <v>LES GAVARRES B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LES GAVARRES B</v>
      </c>
      <c r="E21" s="11">
        <v>9</v>
      </c>
      <c r="F21" s="11"/>
      <c r="G21" s="9" t="str">
        <f>C9</f>
        <v>XTREME B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9</v>
      </c>
      <c r="F23" s="11"/>
      <c r="G23" s="9" t="str">
        <f>C13</f>
        <v>SITGES B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B</v>
      </c>
      <c r="E25" s="11">
        <v>2</v>
      </c>
      <c r="F25" s="11"/>
      <c r="G25" s="9" t="str">
        <f>G11</f>
        <v>GRANOLLERS A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FLECHA-1 B</v>
      </c>
      <c r="E27" s="11">
        <v>2</v>
      </c>
      <c r="F27" s="11"/>
      <c r="G27" s="9" t="str">
        <f>G13</f>
        <v>SWEETRADE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GRANOLLERS A</v>
      </c>
      <c r="E29" s="11">
        <v>9</v>
      </c>
      <c r="F29" s="11"/>
      <c r="G29" s="9" t="str">
        <f>C9</f>
        <v>XTREME B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LES GAVARRES B</v>
      </c>
      <c r="E31" s="11">
        <v>10</v>
      </c>
      <c r="G31" s="9" t="str">
        <f>C13</f>
        <v>SITGES B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XTREME B</v>
      </c>
      <c r="E33" s="11">
        <v>2</v>
      </c>
      <c r="G33" s="9" t="str">
        <f>C13</f>
        <v>SITGES B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B</v>
      </c>
      <c r="E35" s="11">
        <v>4</v>
      </c>
      <c r="G35" s="9" t="str">
        <f>C11</f>
        <v>LES GAVARRES B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GRANOLLERS A</v>
      </c>
      <c r="E37" s="11">
        <v>3</v>
      </c>
      <c r="G37" s="9" t="str">
        <f>G9</f>
        <v>FLECHA-1 B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36</v>
      </c>
      <c r="C45" s="39"/>
      <c r="D45" s="15"/>
      <c r="E45" s="43">
        <f>9+9+7+10+8</f>
        <v>43</v>
      </c>
      <c r="F45" s="43">
        <f>8+10+2+8+4</f>
        <v>32</v>
      </c>
      <c r="G45" s="45"/>
      <c r="H45" s="42">
        <f aca="true" t="shared" si="0" ref="H45:H50">SUM(E45:G45)</f>
        <v>75</v>
      </c>
      <c r="J45" s="5"/>
      <c r="K45" s="5"/>
    </row>
    <row r="46" spans="2:11" ht="20.25">
      <c r="B46" s="30" t="s">
        <v>33</v>
      </c>
      <c r="C46" s="26"/>
      <c r="D46" s="13"/>
      <c r="E46" s="43">
        <f>4+7+10+10+2</f>
        <v>33</v>
      </c>
      <c r="F46" s="43">
        <f>7+4+9+10+6</f>
        <v>36</v>
      </c>
      <c r="G46" s="44"/>
      <c r="H46" s="42">
        <f t="shared" si="0"/>
        <v>69</v>
      </c>
      <c r="J46" s="14"/>
      <c r="K46" s="14"/>
    </row>
    <row r="47" spans="2:11" ht="20.25">
      <c r="B47" s="38" t="s">
        <v>34</v>
      </c>
      <c r="C47" s="39"/>
      <c r="D47" s="15"/>
      <c r="E47" s="43">
        <f>6+10+3+8+6</f>
        <v>33</v>
      </c>
      <c r="F47" s="43">
        <f>3+8+8+9+3</f>
        <v>31</v>
      </c>
      <c r="G47" s="44"/>
      <c r="H47" s="42">
        <f t="shared" si="0"/>
        <v>64</v>
      </c>
      <c r="J47" s="14"/>
      <c r="K47" s="14"/>
    </row>
    <row r="48" spans="2:11" ht="20.25">
      <c r="B48" s="38" t="s">
        <v>32</v>
      </c>
      <c r="C48" s="39"/>
      <c r="D48" s="15"/>
      <c r="E48" s="43">
        <f>8+3+8+0+4</f>
        <v>23</v>
      </c>
      <c r="F48" s="43">
        <f>8+6+9+2+7</f>
        <v>32</v>
      </c>
      <c r="G48" s="45"/>
      <c r="H48" s="42">
        <f t="shared" si="0"/>
        <v>55</v>
      </c>
      <c r="J48" s="14"/>
      <c r="K48" s="14"/>
    </row>
    <row r="49" spans="2:11" ht="20.25">
      <c r="B49" s="30" t="s">
        <v>35</v>
      </c>
      <c r="C49" s="13"/>
      <c r="D49" s="14"/>
      <c r="E49" s="43">
        <f>1+0+2+0+3</f>
        <v>6</v>
      </c>
      <c r="F49" s="43">
        <f>2+2+1+0+8</f>
        <v>13</v>
      </c>
      <c r="G49" s="44"/>
      <c r="H49" s="42">
        <f t="shared" si="0"/>
        <v>19</v>
      </c>
      <c r="J49" s="14"/>
      <c r="K49" s="14"/>
    </row>
    <row r="50" spans="2:11" ht="20.25">
      <c r="B50" s="38" t="s">
        <v>31</v>
      </c>
      <c r="C50" s="41"/>
      <c r="D50" s="53"/>
      <c r="E50" s="43">
        <f>2+1+0+2+7</f>
        <v>12</v>
      </c>
      <c r="F50" s="43">
        <f>2+0+1+1+2</f>
        <v>6</v>
      </c>
      <c r="G50" s="44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D7" sqref="D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/>
      <c r="E7" s="16">
        <v>40600</v>
      </c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XTREME B</v>
      </c>
      <c r="D9" s="20"/>
      <c r="E9" s="11">
        <v>3</v>
      </c>
      <c r="G9" s="9" t="str">
        <f>'Equips 1aC'!G9</f>
        <v>FLECHA-1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LES GAVARRES B</v>
      </c>
      <c r="E11" s="11">
        <v>3</v>
      </c>
      <c r="F11" s="11"/>
      <c r="G11" s="9" t="str">
        <f>'Equips 1aC'!G11</f>
        <v>GRANOLLERS A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SITGES B</v>
      </c>
      <c r="E13" s="11">
        <v>3</v>
      </c>
      <c r="F13" s="11"/>
      <c r="G13" s="9" t="str">
        <f>'Equips 1aC'!G13</f>
        <v>SWEETRADE B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SITGES B</v>
      </c>
      <c r="E15" s="11">
        <v>3</v>
      </c>
      <c r="F15" s="11"/>
      <c r="G15" s="9" t="str">
        <f>G11</f>
        <v>GRANOLLERS A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XTREME B</v>
      </c>
      <c r="E17" s="11">
        <v>0</v>
      </c>
      <c r="F17" s="11"/>
      <c r="G17" s="9" t="str">
        <f>G13</f>
        <v>SWEETRADE B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FLECHA-1 B</v>
      </c>
      <c r="E19" s="11">
        <v>2</v>
      </c>
      <c r="F19" s="11"/>
      <c r="G19" s="9" t="str">
        <f>C11</f>
        <v>LES GAVARRES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LES GAVARRES B</v>
      </c>
      <c r="E21" s="11">
        <v>4</v>
      </c>
      <c r="F21" s="11"/>
      <c r="G21" s="9" t="str">
        <f>C9</f>
        <v>XTREME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FLECHA-1 B</v>
      </c>
      <c r="E23" s="11">
        <v>6</v>
      </c>
      <c r="F23" s="11"/>
      <c r="G23" s="9" t="str">
        <f>C13</f>
        <v>SITGES B</v>
      </c>
      <c r="I23" s="11">
        <v>4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 B</v>
      </c>
      <c r="E25" s="11">
        <v>7</v>
      </c>
      <c r="F25" s="11"/>
      <c r="G25" s="9" t="str">
        <f>G11</f>
        <v>GRANOLLERS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FLECHA-1 B</v>
      </c>
      <c r="E27" s="11">
        <v>0</v>
      </c>
      <c r="F27" s="11"/>
      <c r="G27" s="9" t="str">
        <f>G13</f>
        <v>SWEETRADE B</v>
      </c>
      <c r="I27" s="11">
        <v>10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GRANOLLERS A</v>
      </c>
      <c r="E29" s="11">
        <v>9</v>
      </c>
      <c r="F29" s="11"/>
      <c r="G29" s="9" t="str">
        <f>C9</f>
        <v>XTREME B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LES GAVARRES B</v>
      </c>
      <c r="E31" s="11">
        <v>9</v>
      </c>
      <c r="G31" s="9" t="str">
        <f>C13</f>
        <v>SITGES B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XTREME B</v>
      </c>
      <c r="E33" s="11">
        <v>2</v>
      </c>
      <c r="G33" s="9" t="str">
        <f>C13</f>
        <v>SITGES B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 B</v>
      </c>
      <c r="E35" s="11">
        <v>7</v>
      </c>
      <c r="G35" s="9" t="str">
        <f>C11</f>
        <v>LES GAVARRES B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GRANOLLERS A</v>
      </c>
      <c r="E37" s="11">
        <v>9</v>
      </c>
      <c r="G37" s="9" t="str">
        <f>G9</f>
        <v>FLECHA-1 B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36</v>
      </c>
      <c r="C45" s="39"/>
      <c r="D45" s="15"/>
      <c r="E45" s="43">
        <f>9+9+7+10+8</f>
        <v>43</v>
      </c>
      <c r="F45" s="43">
        <f>8+10+2+8+4</f>
        <v>32</v>
      </c>
      <c r="G45" s="43">
        <f>7+10+7+10+7</f>
        <v>41</v>
      </c>
      <c r="H45" s="42">
        <f>SUM(E45:G45)</f>
        <v>116</v>
      </c>
      <c r="J45" s="5"/>
      <c r="K45" s="5"/>
    </row>
    <row r="46" spans="2:11" ht="20.25">
      <c r="B46" s="30" t="s">
        <v>34</v>
      </c>
      <c r="C46" s="26"/>
      <c r="D46" s="13"/>
      <c r="E46" s="43">
        <f>6+10+3+8+6</f>
        <v>33</v>
      </c>
      <c r="F46" s="43">
        <f>3+8+8+9+3</f>
        <v>31</v>
      </c>
      <c r="G46" s="43">
        <f>7+7+3+9+9</f>
        <v>35</v>
      </c>
      <c r="H46" s="42">
        <f>SUM(E46:G46)</f>
        <v>99</v>
      </c>
      <c r="J46" s="14"/>
      <c r="K46" s="14"/>
    </row>
    <row r="47" spans="2:11" ht="20.25">
      <c r="B47" s="38" t="s">
        <v>33</v>
      </c>
      <c r="C47" s="39"/>
      <c r="D47" s="15"/>
      <c r="E47" s="43">
        <f>4+7+10+10+2</f>
        <v>33</v>
      </c>
      <c r="F47" s="43">
        <f>7+4+9+10+6</f>
        <v>36</v>
      </c>
      <c r="G47" s="43">
        <f>3+8+4+9+3</f>
        <v>27</v>
      </c>
      <c r="H47" s="42">
        <f>SUM(E47:G47)</f>
        <v>96</v>
      </c>
      <c r="J47" s="14"/>
      <c r="K47" s="14"/>
    </row>
    <row r="48" spans="2:11" ht="20.25">
      <c r="B48" s="38" t="s">
        <v>32</v>
      </c>
      <c r="C48" s="39"/>
      <c r="D48" s="15"/>
      <c r="E48" s="43">
        <f>8+3+8+0+4</f>
        <v>23</v>
      </c>
      <c r="F48" s="43">
        <f>8+6+9+2+7</f>
        <v>32</v>
      </c>
      <c r="G48" s="43">
        <f>7+2+6+0+1</f>
        <v>16</v>
      </c>
      <c r="H48" s="42">
        <f>SUM(E48:G48)</f>
        <v>71</v>
      </c>
      <c r="J48" s="14"/>
      <c r="K48" s="14"/>
    </row>
    <row r="49" spans="2:11" ht="20.25">
      <c r="B49" s="30" t="s">
        <v>35</v>
      </c>
      <c r="C49" s="13"/>
      <c r="D49" s="14"/>
      <c r="E49" s="43">
        <f>1+0+2+0+3</f>
        <v>6</v>
      </c>
      <c r="F49" s="43">
        <f>2+2+1+0+8</f>
        <v>13</v>
      </c>
      <c r="G49" s="43">
        <f>3+3+4+1+8</f>
        <v>19</v>
      </c>
      <c r="H49" s="42">
        <f>SUM(E49:G49)</f>
        <v>38</v>
      </c>
      <c r="J49" s="14"/>
      <c r="K49" s="14"/>
    </row>
    <row r="50" spans="2:11" ht="20.25">
      <c r="B50" s="38" t="s">
        <v>31</v>
      </c>
      <c r="C50" s="41"/>
      <c r="D50" s="53"/>
      <c r="E50" s="43">
        <f>2+1+0+2+7</f>
        <v>12</v>
      </c>
      <c r="F50" s="43">
        <f>2+0+1+1+2</f>
        <v>6</v>
      </c>
      <c r="G50" s="43">
        <f>3+0+6+1+2</f>
        <v>12</v>
      </c>
      <c r="H50" s="42">
        <f>SUM(E50:G50)</f>
        <v>30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1826</v>
      </c>
      <c r="C5" s="48" t="s">
        <v>60</v>
      </c>
      <c r="D5" s="48" t="s">
        <v>36</v>
      </c>
      <c r="E5" s="48">
        <v>167</v>
      </c>
      <c r="F5" s="48">
        <v>148</v>
      </c>
      <c r="G5" s="48">
        <v>220</v>
      </c>
      <c r="H5" s="48">
        <v>169</v>
      </c>
      <c r="I5" s="48">
        <v>203</v>
      </c>
      <c r="J5" s="48">
        <v>157</v>
      </c>
      <c r="K5" s="48">
        <v>149</v>
      </c>
      <c r="L5" s="48">
        <v>175</v>
      </c>
      <c r="M5" s="48">
        <v>202</v>
      </c>
      <c r="N5" s="48">
        <v>212</v>
      </c>
      <c r="O5" s="48">
        <v>168</v>
      </c>
      <c r="P5" s="48">
        <v>221</v>
      </c>
      <c r="Q5" s="48">
        <v>236</v>
      </c>
      <c r="R5" s="48">
        <v>195</v>
      </c>
      <c r="S5" s="48">
        <v>159</v>
      </c>
      <c r="T5" s="48">
        <v>181</v>
      </c>
      <c r="U5" s="48">
        <v>279</v>
      </c>
      <c r="V5" s="48">
        <v>196</v>
      </c>
      <c r="W5" s="48">
        <v>225</v>
      </c>
      <c r="X5" s="48">
        <v>195</v>
      </c>
      <c r="Y5" s="48">
        <v>160</v>
      </c>
      <c r="Z5" s="48">
        <v>211</v>
      </c>
      <c r="AA5" s="48">
        <v>174</v>
      </c>
      <c r="AB5" s="48">
        <v>172</v>
      </c>
      <c r="AC5" s="48">
        <v>226</v>
      </c>
      <c r="AD5" s="48">
        <v>183</v>
      </c>
      <c r="AE5" s="48">
        <v>180</v>
      </c>
      <c r="AF5" s="48">
        <v>229</v>
      </c>
      <c r="AG5" s="48">
        <v>180</v>
      </c>
      <c r="AH5" s="48">
        <v>146</v>
      </c>
      <c r="AI5" s="49">
        <f>SUM(E5:N5)</f>
        <v>1802</v>
      </c>
      <c r="AJ5" s="49">
        <f>SUM(O5:X5)</f>
        <v>2055</v>
      </c>
      <c r="AK5" s="49">
        <f>SUM(Y5:AH5)</f>
        <v>1861</v>
      </c>
      <c r="AL5" s="49">
        <f>SUM(AI5:AK5)</f>
        <v>5718</v>
      </c>
      <c r="AM5" s="49">
        <f>COUNT(E5:AH5)</f>
        <v>30</v>
      </c>
      <c r="AN5" s="50">
        <f>(AL5/AM5)</f>
        <v>190.6</v>
      </c>
    </row>
    <row r="6" spans="1:40" ht="12.75">
      <c r="A6" s="49">
        <v>2</v>
      </c>
      <c r="B6" s="48">
        <v>1460</v>
      </c>
      <c r="C6" s="48" t="s">
        <v>50</v>
      </c>
      <c r="D6" s="48" t="s">
        <v>46</v>
      </c>
      <c r="E6" s="48">
        <v>156</v>
      </c>
      <c r="F6" s="48">
        <v>194</v>
      </c>
      <c r="G6" s="48">
        <v>166</v>
      </c>
      <c r="H6" s="48">
        <v>192</v>
      </c>
      <c r="I6" s="48"/>
      <c r="J6" s="48"/>
      <c r="K6" s="48">
        <v>164</v>
      </c>
      <c r="L6" s="48">
        <v>206</v>
      </c>
      <c r="M6" s="48">
        <v>156</v>
      </c>
      <c r="N6" s="48">
        <v>197</v>
      </c>
      <c r="O6" s="48">
        <v>167</v>
      </c>
      <c r="P6" s="48">
        <v>188</v>
      </c>
      <c r="Q6" s="48">
        <v>210</v>
      </c>
      <c r="R6" s="48">
        <v>193</v>
      </c>
      <c r="S6" s="48">
        <v>205</v>
      </c>
      <c r="T6" s="48">
        <v>200</v>
      </c>
      <c r="U6" s="48">
        <v>179</v>
      </c>
      <c r="V6" s="48">
        <v>206</v>
      </c>
      <c r="W6" s="48">
        <v>204</v>
      </c>
      <c r="X6" s="48">
        <v>200</v>
      </c>
      <c r="Y6" s="48">
        <v>174</v>
      </c>
      <c r="Z6" s="48">
        <v>160</v>
      </c>
      <c r="AA6" s="48">
        <v>216</v>
      </c>
      <c r="AB6" s="48">
        <v>155</v>
      </c>
      <c r="AC6" s="48"/>
      <c r="AD6" s="48"/>
      <c r="AE6" s="48">
        <v>193</v>
      </c>
      <c r="AF6" s="48">
        <v>185</v>
      </c>
      <c r="AG6" s="48">
        <v>160</v>
      </c>
      <c r="AH6" s="48">
        <v>116</v>
      </c>
      <c r="AI6" s="49">
        <f>SUM(E6:N6)</f>
        <v>1431</v>
      </c>
      <c r="AJ6" s="49">
        <f>SUM(O6:X6)</f>
        <v>1952</v>
      </c>
      <c r="AK6" s="49">
        <f>SUM(Y6:AH6)</f>
        <v>1359</v>
      </c>
      <c r="AL6" s="49">
        <f>SUM(AI6:AK6)</f>
        <v>4742</v>
      </c>
      <c r="AM6" s="49">
        <f>COUNT(E6:AH6)</f>
        <v>26</v>
      </c>
      <c r="AN6" s="50">
        <f>(AL6/AM6)</f>
        <v>182.3846153846154</v>
      </c>
    </row>
    <row r="7" spans="1:40" ht="12.75">
      <c r="A7" s="49">
        <v>3</v>
      </c>
      <c r="B7" s="48">
        <v>1144</v>
      </c>
      <c r="C7" s="48" t="s">
        <v>52</v>
      </c>
      <c r="D7" s="48" t="s">
        <v>34</v>
      </c>
      <c r="E7" s="48"/>
      <c r="F7" s="48"/>
      <c r="G7" s="48"/>
      <c r="H7" s="48">
        <v>207</v>
      </c>
      <c r="I7" s="48">
        <v>183</v>
      </c>
      <c r="J7" s="48">
        <v>153</v>
      </c>
      <c r="K7" s="48">
        <v>189</v>
      </c>
      <c r="L7" s="48">
        <v>191</v>
      </c>
      <c r="M7" s="48">
        <v>182</v>
      </c>
      <c r="N7" s="48">
        <v>154</v>
      </c>
      <c r="O7" s="48">
        <v>180</v>
      </c>
      <c r="P7" s="48">
        <v>174</v>
      </c>
      <c r="Q7" s="48">
        <v>180</v>
      </c>
      <c r="R7" s="48">
        <v>173</v>
      </c>
      <c r="S7" s="48">
        <v>178</v>
      </c>
      <c r="T7" s="48">
        <v>202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>SUM(E7:N7)</f>
        <v>1259</v>
      </c>
      <c r="AJ7" s="49">
        <f>SUM(O7:X7)</f>
        <v>1087</v>
      </c>
      <c r="AK7" s="49">
        <f>SUM(Y7:AH7)</f>
        <v>0</v>
      </c>
      <c r="AL7" s="49">
        <f>SUM(AI7:AK7)</f>
        <v>2346</v>
      </c>
      <c r="AM7" s="49">
        <f>COUNT(E7:AH7)</f>
        <v>13</v>
      </c>
      <c r="AN7" s="50">
        <f>(AL7/AM7)</f>
        <v>180.46153846153845</v>
      </c>
    </row>
    <row r="8" spans="1:40" ht="12.75">
      <c r="A8" s="49">
        <v>4</v>
      </c>
      <c r="B8" s="48">
        <v>1822</v>
      </c>
      <c r="C8" s="48" t="s">
        <v>63</v>
      </c>
      <c r="D8" s="48" t="s">
        <v>36</v>
      </c>
      <c r="E8" s="48">
        <v>195</v>
      </c>
      <c r="F8" s="48">
        <v>177</v>
      </c>
      <c r="G8" s="48">
        <v>181</v>
      </c>
      <c r="H8" s="48">
        <v>150</v>
      </c>
      <c r="I8" s="48">
        <v>165</v>
      </c>
      <c r="J8" s="48">
        <v>176</v>
      </c>
      <c r="K8" s="48">
        <v>191</v>
      </c>
      <c r="L8" s="48">
        <v>198</v>
      </c>
      <c r="M8" s="48">
        <v>211</v>
      </c>
      <c r="N8" s="48">
        <v>151</v>
      </c>
      <c r="O8" s="48">
        <v>159</v>
      </c>
      <c r="P8" s="48">
        <v>205</v>
      </c>
      <c r="Q8" s="48">
        <v>213</v>
      </c>
      <c r="R8" s="48">
        <v>157</v>
      </c>
      <c r="S8" s="48">
        <v>197</v>
      </c>
      <c r="T8" s="48">
        <v>187</v>
      </c>
      <c r="U8" s="48">
        <v>175</v>
      </c>
      <c r="V8" s="48">
        <v>176</v>
      </c>
      <c r="W8" s="48">
        <v>213</v>
      </c>
      <c r="X8" s="48">
        <v>123</v>
      </c>
      <c r="Y8" s="48">
        <v>165</v>
      </c>
      <c r="Z8" s="48">
        <v>212</v>
      </c>
      <c r="AA8" s="48">
        <v>170</v>
      </c>
      <c r="AB8" s="48">
        <v>167</v>
      </c>
      <c r="AC8" s="48">
        <v>172</v>
      </c>
      <c r="AD8" s="48">
        <v>213</v>
      </c>
      <c r="AE8" s="48">
        <v>161</v>
      </c>
      <c r="AF8" s="48">
        <v>211</v>
      </c>
      <c r="AG8" s="48">
        <v>162</v>
      </c>
      <c r="AH8" s="48">
        <v>115</v>
      </c>
      <c r="AI8" s="49">
        <f>SUM(E8:N8)</f>
        <v>1795</v>
      </c>
      <c r="AJ8" s="49">
        <f>SUM(O8:X8)</f>
        <v>1805</v>
      </c>
      <c r="AK8" s="49">
        <f>SUM(Y8:AH8)</f>
        <v>1748</v>
      </c>
      <c r="AL8" s="49">
        <f>SUM(AI8:AK8)</f>
        <v>5348</v>
      </c>
      <c r="AM8" s="49">
        <f>COUNT(E8:AH8)</f>
        <v>30</v>
      </c>
      <c r="AN8" s="50">
        <f>(AL8/AM8)</f>
        <v>178.26666666666668</v>
      </c>
    </row>
    <row r="9" spans="1:40" ht="12.75">
      <c r="A9" s="49">
        <v>5</v>
      </c>
      <c r="B9" s="48">
        <v>1370</v>
      </c>
      <c r="C9" s="48" t="s">
        <v>69</v>
      </c>
      <c r="D9" s="48" t="s">
        <v>46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205</v>
      </c>
      <c r="P9" s="48">
        <v>232</v>
      </c>
      <c r="Q9" s="48">
        <v>135</v>
      </c>
      <c r="R9" s="48">
        <v>180</v>
      </c>
      <c r="S9" s="48"/>
      <c r="T9" s="48"/>
      <c r="U9" s="48">
        <v>190</v>
      </c>
      <c r="V9" s="48">
        <v>174</v>
      </c>
      <c r="W9" s="48">
        <v>175</v>
      </c>
      <c r="X9" s="48">
        <v>164</v>
      </c>
      <c r="Y9" s="48">
        <v>175</v>
      </c>
      <c r="Z9" s="48">
        <v>160</v>
      </c>
      <c r="AA9" s="48">
        <v>192</v>
      </c>
      <c r="AB9" s="48">
        <v>160</v>
      </c>
      <c r="AC9" s="48"/>
      <c r="AD9" s="48"/>
      <c r="AE9" s="48">
        <v>182</v>
      </c>
      <c r="AF9" s="48">
        <v>165</v>
      </c>
      <c r="AG9" s="48">
        <v>187</v>
      </c>
      <c r="AH9" s="48">
        <v>173</v>
      </c>
      <c r="AI9" s="49">
        <f>SUM(E9:N9)</f>
        <v>0</v>
      </c>
      <c r="AJ9" s="49">
        <f>SUM(O9:X9)</f>
        <v>1455</v>
      </c>
      <c r="AK9" s="49">
        <f>SUM(Y9:AH9)</f>
        <v>1394</v>
      </c>
      <c r="AL9" s="49">
        <f>SUM(AI9:AK9)</f>
        <v>2849</v>
      </c>
      <c r="AM9" s="49">
        <f>COUNT(E9:AH9)</f>
        <v>16</v>
      </c>
      <c r="AN9" s="50">
        <f>(AL9/AM9)</f>
        <v>178.0625</v>
      </c>
    </row>
    <row r="10" spans="1:40" ht="12.75">
      <c r="A10" s="49">
        <v>6</v>
      </c>
      <c r="B10" s="48">
        <v>2358</v>
      </c>
      <c r="C10" s="51" t="s">
        <v>51</v>
      </c>
      <c r="D10" s="48" t="s">
        <v>34</v>
      </c>
      <c r="E10" s="51">
        <v>170</v>
      </c>
      <c r="F10" s="51">
        <v>192</v>
      </c>
      <c r="G10" s="51">
        <v>156</v>
      </c>
      <c r="H10" s="51">
        <v>194</v>
      </c>
      <c r="I10" s="51"/>
      <c r="J10" s="51"/>
      <c r="K10" s="51">
        <v>169</v>
      </c>
      <c r="L10" s="51">
        <v>158</v>
      </c>
      <c r="M10" s="51">
        <v>171</v>
      </c>
      <c r="N10" s="51">
        <v>193</v>
      </c>
      <c r="O10" s="51">
        <v>136</v>
      </c>
      <c r="P10" s="51">
        <v>137</v>
      </c>
      <c r="Q10" s="51">
        <v>152</v>
      </c>
      <c r="R10" s="51">
        <v>194</v>
      </c>
      <c r="S10" s="51">
        <v>219</v>
      </c>
      <c r="T10" s="51">
        <v>166</v>
      </c>
      <c r="U10" s="51">
        <v>185</v>
      </c>
      <c r="V10" s="51">
        <v>198</v>
      </c>
      <c r="W10" s="51">
        <v>176</v>
      </c>
      <c r="X10" s="51">
        <v>179</v>
      </c>
      <c r="Y10" s="51">
        <v>145</v>
      </c>
      <c r="Z10" s="51">
        <v>195</v>
      </c>
      <c r="AA10" s="51">
        <v>176</v>
      </c>
      <c r="AB10" s="51">
        <v>180</v>
      </c>
      <c r="AC10" s="51">
        <v>202</v>
      </c>
      <c r="AD10" s="51">
        <v>171</v>
      </c>
      <c r="AE10" s="51">
        <v>146</v>
      </c>
      <c r="AF10" s="51">
        <v>195</v>
      </c>
      <c r="AG10" s="51">
        <v>211</v>
      </c>
      <c r="AH10" s="51">
        <v>179</v>
      </c>
      <c r="AI10" s="49">
        <f>SUM(E10:N10)</f>
        <v>1403</v>
      </c>
      <c r="AJ10" s="49">
        <f>SUM(O10:X10)</f>
        <v>1742</v>
      </c>
      <c r="AK10" s="49">
        <f>SUM(Y10:AH10)</f>
        <v>1800</v>
      </c>
      <c r="AL10" s="49">
        <f>SUM(AI10:AK10)</f>
        <v>4945</v>
      </c>
      <c r="AM10" s="49">
        <f>COUNT(E10:AH10)</f>
        <v>28</v>
      </c>
      <c r="AN10" s="50">
        <f>(AL10/AM10)</f>
        <v>176.60714285714286</v>
      </c>
    </row>
    <row r="11" spans="1:40" ht="12.75">
      <c r="A11" s="49">
        <v>7</v>
      </c>
      <c r="B11" s="48">
        <v>1184</v>
      </c>
      <c r="C11" s="48" t="s">
        <v>73</v>
      </c>
      <c r="D11" s="48" t="s">
        <v>36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154</v>
      </c>
      <c r="P11" s="48">
        <v>227</v>
      </c>
      <c r="Q11" s="48">
        <v>167</v>
      </c>
      <c r="R11" s="48">
        <v>146</v>
      </c>
      <c r="S11" s="48">
        <v>199</v>
      </c>
      <c r="T11" s="48">
        <v>178</v>
      </c>
      <c r="U11" s="48"/>
      <c r="V11" s="48"/>
      <c r="W11" s="48"/>
      <c r="X11" s="48"/>
      <c r="Y11" s="48">
        <v>123</v>
      </c>
      <c r="Z11" s="48">
        <v>171</v>
      </c>
      <c r="AA11" s="48">
        <v>175</v>
      </c>
      <c r="AB11" s="48">
        <v>157</v>
      </c>
      <c r="AC11" s="48">
        <v>221</v>
      </c>
      <c r="AD11" s="48">
        <v>158</v>
      </c>
      <c r="AE11" s="48">
        <v>145</v>
      </c>
      <c r="AF11" s="48">
        <v>165</v>
      </c>
      <c r="AG11" s="48">
        <v>199</v>
      </c>
      <c r="AH11" s="48">
        <v>209</v>
      </c>
      <c r="AI11" s="49">
        <f>SUM(E11:N11)</f>
        <v>0</v>
      </c>
      <c r="AJ11" s="49">
        <f>SUM(O11:X11)</f>
        <v>1071</v>
      </c>
      <c r="AK11" s="49">
        <f>SUM(Y11:AH11)</f>
        <v>1723</v>
      </c>
      <c r="AL11" s="49">
        <f>SUM(AI11:AK11)</f>
        <v>2794</v>
      </c>
      <c r="AM11" s="49">
        <f>COUNT(E11:AH11)</f>
        <v>16</v>
      </c>
      <c r="AN11" s="50">
        <f>(AL11/AM11)</f>
        <v>174.625</v>
      </c>
    </row>
    <row r="12" spans="1:40" ht="12.75">
      <c r="A12" s="49">
        <v>8</v>
      </c>
      <c r="B12" s="48">
        <v>2695</v>
      </c>
      <c r="C12" s="48" t="s">
        <v>55</v>
      </c>
      <c r="D12" s="48" t="s">
        <v>34</v>
      </c>
      <c r="E12" s="48">
        <v>190</v>
      </c>
      <c r="F12" s="48">
        <v>170</v>
      </c>
      <c r="G12" s="48">
        <v>170</v>
      </c>
      <c r="H12" s="48">
        <v>156</v>
      </c>
      <c r="I12" s="48">
        <v>200</v>
      </c>
      <c r="J12" s="48">
        <v>115</v>
      </c>
      <c r="K12" s="48">
        <v>178</v>
      </c>
      <c r="L12" s="48"/>
      <c r="M12" s="48"/>
      <c r="N12" s="48"/>
      <c r="O12" s="48">
        <v>217</v>
      </c>
      <c r="P12" s="48">
        <v>159</v>
      </c>
      <c r="Q12" s="48">
        <v>149</v>
      </c>
      <c r="R12" s="48">
        <v>203</v>
      </c>
      <c r="S12" s="48">
        <v>167</v>
      </c>
      <c r="T12" s="48">
        <v>173</v>
      </c>
      <c r="U12" s="48">
        <v>213</v>
      </c>
      <c r="V12" s="48">
        <v>182</v>
      </c>
      <c r="W12" s="48">
        <v>157</v>
      </c>
      <c r="X12" s="48">
        <v>174</v>
      </c>
      <c r="Y12" s="48">
        <v>202</v>
      </c>
      <c r="Z12" s="48">
        <v>176</v>
      </c>
      <c r="AA12" s="48">
        <v>197</v>
      </c>
      <c r="AB12" s="48">
        <v>153</v>
      </c>
      <c r="AC12" s="48">
        <v>147</v>
      </c>
      <c r="AD12" s="48">
        <v>155</v>
      </c>
      <c r="AE12" s="48">
        <v>167</v>
      </c>
      <c r="AF12" s="48">
        <v>152</v>
      </c>
      <c r="AG12" s="48">
        <v>183</v>
      </c>
      <c r="AH12" s="48">
        <v>175</v>
      </c>
      <c r="AI12" s="49">
        <f>SUM(E12:N12)</f>
        <v>1179</v>
      </c>
      <c r="AJ12" s="49">
        <f>SUM(O12:X12)</f>
        <v>1794</v>
      </c>
      <c r="AK12" s="49">
        <f>SUM(Y12:AH12)</f>
        <v>1707</v>
      </c>
      <c r="AL12" s="49">
        <f>SUM(AI12:AK12)</f>
        <v>4680</v>
      </c>
      <c r="AM12" s="49">
        <f>COUNT(E12:AH12)</f>
        <v>27</v>
      </c>
      <c r="AN12" s="50">
        <f>(AL12/AM12)</f>
        <v>173.33333333333334</v>
      </c>
    </row>
    <row r="13" spans="1:40" ht="12.75">
      <c r="A13" s="49">
        <v>9</v>
      </c>
      <c r="B13" s="48">
        <v>1132</v>
      </c>
      <c r="C13" s="48" t="s">
        <v>62</v>
      </c>
      <c r="D13" s="48" t="s">
        <v>36</v>
      </c>
      <c r="E13" s="48">
        <v>150</v>
      </c>
      <c r="F13" s="48">
        <v>172</v>
      </c>
      <c r="G13" s="48">
        <v>154</v>
      </c>
      <c r="H13" s="48">
        <v>156</v>
      </c>
      <c r="I13" s="48">
        <v>131</v>
      </c>
      <c r="J13" s="48">
        <v>198</v>
      </c>
      <c r="K13" s="48">
        <v>176</v>
      </c>
      <c r="L13" s="48">
        <v>166</v>
      </c>
      <c r="M13" s="48">
        <v>157</v>
      </c>
      <c r="N13" s="48">
        <v>213</v>
      </c>
      <c r="O13" s="48">
        <v>152</v>
      </c>
      <c r="P13" s="48">
        <v>168</v>
      </c>
      <c r="Q13" s="48">
        <v>170</v>
      </c>
      <c r="R13" s="48">
        <v>203</v>
      </c>
      <c r="S13" s="48"/>
      <c r="T13" s="48"/>
      <c r="U13" s="48">
        <v>177</v>
      </c>
      <c r="V13" s="48">
        <v>213</v>
      </c>
      <c r="W13" s="48">
        <v>184</v>
      </c>
      <c r="X13" s="48">
        <v>171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>SUM(E13:N13)</f>
        <v>1673</v>
      </c>
      <c r="AJ13" s="49">
        <f>SUM(O13:X13)</f>
        <v>1438</v>
      </c>
      <c r="AK13" s="49">
        <f>SUM(Y13:AH13)</f>
        <v>0</v>
      </c>
      <c r="AL13" s="49">
        <f>SUM(AI13:AK13)</f>
        <v>3111</v>
      </c>
      <c r="AM13" s="49">
        <f>COUNT(E13:AH13)</f>
        <v>18</v>
      </c>
      <c r="AN13" s="50">
        <f>(AL13/AM13)</f>
        <v>172.83333333333334</v>
      </c>
    </row>
    <row r="14" spans="1:40" ht="12.75">
      <c r="A14" s="49">
        <v>10</v>
      </c>
      <c r="B14" s="48">
        <v>2260</v>
      </c>
      <c r="C14" s="48" t="s">
        <v>40</v>
      </c>
      <c r="D14" s="48" t="s">
        <v>31</v>
      </c>
      <c r="E14" s="48">
        <v>157</v>
      </c>
      <c r="F14" s="48">
        <v>147</v>
      </c>
      <c r="G14" s="48">
        <v>167</v>
      </c>
      <c r="H14" s="48">
        <v>193</v>
      </c>
      <c r="I14" s="48">
        <v>171</v>
      </c>
      <c r="J14" s="48">
        <v>150</v>
      </c>
      <c r="K14" s="48">
        <v>181</v>
      </c>
      <c r="L14" s="48">
        <v>155</v>
      </c>
      <c r="M14" s="48">
        <v>135</v>
      </c>
      <c r="N14" s="48">
        <v>162</v>
      </c>
      <c r="O14" s="48">
        <v>166</v>
      </c>
      <c r="P14" s="48">
        <v>254</v>
      </c>
      <c r="Q14" s="48">
        <v>181</v>
      </c>
      <c r="R14" s="48">
        <v>173</v>
      </c>
      <c r="S14" s="48">
        <v>224</v>
      </c>
      <c r="T14" s="48">
        <v>187</v>
      </c>
      <c r="U14" s="48">
        <v>142</v>
      </c>
      <c r="V14" s="48">
        <v>152</v>
      </c>
      <c r="W14" s="48">
        <v>156</v>
      </c>
      <c r="X14" s="48">
        <v>199</v>
      </c>
      <c r="Y14" s="48"/>
      <c r="Z14" s="48"/>
      <c r="AA14" s="48">
        <v>191</v>
      </c>
      <c r="AB14" s="48">
        <v>187</v>
      </c>
      <c r="AC14" s="48">
        <v>148</v>
      </c>
      <c r="AD14" s="48">
        <v>139</v>
      </c>
      <c r="AE14" s="48">
        <v>149</v>
      </c>
      <c r="AF14" s="48">
        <v>169</v>
      </c>
      <c r="AG14" s="48"/>
      <c r="AH14" s="48"/>
      <c r="AI14" s="49">
        <f>SUM(E14:N14)</f>
        <v>1618</v>
      </c>
      <c r="AJ14" s="49">
        <f>SUM(O14:X14)</f>
        <v>1834</v>
      </c>
      <c r="AK14" s="49">
        <f>SUM(Y14:AH14)</f>
        <v>983</v>
      </c>
      <c r="AL14" s="49">
        <f>SUM(AI14:AK14)</f>
        <v>4435</v>
      </c>
      <c r="AM14" s="49">
        <f>COUNT(E14:AH14)</f>
        <v>26</v>
      </c>
      <c r="AN14" s="50">
        <f>(AL14/AM14)</f>
        <v>170.57692307692307</v>
      </c>
    </row>
    <row r="15" spans="1:40" ht="12.75">
      <c r="A15" s="49">
        <v>11</v>
      </c>
      <c r="B15" s="48">
        <v>859</v>
      </c>
      <c r="C15" s="48" t="s">
        <v>42</v>
      </c>
      <c r="D15" s="48" t="s">
        <v>32</v>
      </c>
      <c r="E15" s="48">
        <v>184</v>
      </c>
      <c r="F15" s="48">
        <v>170</v>
      </c>
      <c r="G15" s="48">
        <v>151</v>
      </c>
      <c r="H15" s="48">
        <v>148</v>
      </c>
      <c r="I15" s="48">
        <v>163</v>
      </c>
      <c r="J15" s="48">
        <v>190</v>
      </c>
      <c r="K15" s="48">
        <v>156</v>
      </c>
      <c r="L15" s="48">
        <v>181</v>
      </c>
      <c r="M15" s="48">
        <v>187</v>
      </c>
      <c r="N15" s="48">
        <v>181</v>
      </c>
      <c r="O15" s="48">
        <v>161</v>
      </c>
      <c r="P15" s="48">
        <v>156</v>
      </c>
      <c r="Q15" s="48">
        <v>191</v>
      </c>
      <c r="R15" s="48">
        <v>171</v>
      </c>
      <c r="S15" s="48">
        <v>145</v>
      </c>
      <c r="T15" s="48">
        <v>201</v>
      </c>
      <c r="U15" s="48">
        <v>230</v>
      </c>
      <c r="V15" s="48">
        <v>212</v>
      </c>
      <c r="W15" s="48">
        <v>156</v>
      </c>
      <c r="X15" s="48">
        <v>170</v>
      </c>
      <c r="Y15" s="48"/>
      <c r="Z15" s="48"/>
      <c r="AA15" s="48">
        <v>140</v>
      </c>
      <c r="AB15" s="48">
        <v>178</v>
      </c>
      <c r="AC15" s="48">
        <v>139</v>
      </c>
      <c r="AD15" s="48">
        <v>178</v>
      </c>
      <c r="AE15" s="48">
        <v>137</v>
      </c>
      <c r="AF15" s="48">
        <v>156</v>
      </c>
      <c r="AG15" s="48"/>
      <c r="AH15" s="48"/>
      <c r="AI15" s="49">
        <f>SUM(E15:N15)</f>
        <v>1711</v>
      </c>
      <c r="AJ15" s="49">
        <f>SUM(O15:X15)</f>
        <v>1793</v>
      </c>
      <c r="AK15" s="49">
        <f>SUM(Y15:AH15)</f>
        <v>928</v>
      </c>
      <c r="AL15" s="49">
        <f>SUM(AI15:AK15)</f>
        <v>4432</v>
      </c>
      <c r="AM15" s="49">
        <f>COUNT(E15:AH15)</f>
        <v>26</v>
      </c>
      <c r="AN15" s="50">
        <f>(AL15/AM15)</f>
        <v>170.46153846153845</v>
      </c>
    </row>
    <row r="16" spans="1:40" ht="12.75">
      <c r="A16" s="49">
        <v>12</v>
      </c>
      <c r="B16" s="48">
        <v>1409</v>
      </c>
      <c r="C16" s="48" t="s">
        <v>48</v>
      </c>
      <c r="D16" s="48" t="s">
        <v>46</v>
      </c>
      <c r="E16" s="48"/>
      <c r="F16" s="48"/>
      <c r="G16" s="48">
        <v>177</v>
      </c>
      <c r="H16" s="48">
        <v>148</v>
      </c>
      <c r="I16" s="48">
        <v>165</v>
      </c>
      <c r="J16" s="48">
        <v>140</v>
      </c>
      <c r="K16" s="48">
        <v>193</v>
      </c>
      <c r="L16" s="48">
        <v>169</v>
      </c>
      <c r="M16" s="48">
        <v>162</v>
      </c>
      <c r="N16" s="48">
        <v>177</v>
      </c>
      <c r="O16" s="48">
        <v>151</v>
      </c>
      <c r="P16" s="48">
        <v>182</v>
      </c>
      <c r="Q16" s="48">
        <v>197</v>
      </c>
      <c r="R16" s="48">
        <v>182</v>
      </c>
      <c r="S16" s="48">
        <v>185</v>
      </c>
      <c r="T16" s="48">
        <v>167</v>
      </c>
      <c r="U16" s="48"/>
      <c r="V16" s="48"/>
      <c r="W16" s="48"/>
      <c r="X16" s="48"/>
      <c r="Y16" s="48">
        <v>162</v>
      </c>
      <c r="Z16" s="48">
        <v>109</v>
      </c>
      <c r="AA16" s="48"/>
      <c r="AB16" s="48"/>
      <c r="AC16" s="48">
        <v>160</v>
      </c>
      <c r="AD16" s="48">
        <v>191</v>
      </c>
      <c r="AE16" s="48">
        <v>191</v>
      </c>
      <c r="AF16" s="48">
        <v>163</v>
      </c>
      <c r="AG16" s="48"/>
      <c r="AH16" s="48"/>
      <c r="AI16" s="49">
        <f>SUM(E16:N16)</f>
        <v>1331</v>
      </c>
      <c r="AJ16" s="49">
        <f>SUM(O16:X16)</f>
        <v>1064</v>
      </c>
      <c r="AK16" s="49">
        <f>SUM(Y16:AH16)</f>
        <v>976</v>
      </c>
      <c r="AL16" s="49">
        <f>SUM(AI16:AK16)</f>
        <v>3371</v>
      </c>
      <c r="AM16" s="49">
        <f>COUNT(E16:AH16)</f>
        <v>20</v>
      </c>
      <c r="AN16" s="50">
        <f>(AL16/AM16)</f>
        <v>168.55</v>
      </c>
    </row>
    <row r="17" spans="1:40" ht="12.75">
      <c r="A17" s="49">
        <v>13</v>
      </c>
      <c r="B17" s="48">
        <v>720</v>
      </c>
      <c r="C17" s="48" t="s">
        <v>43</v>
      </c>
      <c r="D17" s="48" t="s">
        <v>32</v>
      </c>
      <c r="E17" s="48">
        <v>130</v>
      </c>
      <c r="F17" s="48">
        <v>178</v>
      </c>
      <c r="G17" s="48">
        <v>211</v>
      </c>
      <c r="H17" s="48">
        <v>200</v>
      </c>
      <c r="I17" s="48">
        <v>150</v>
      </c>
      <c r="J17" s="48">
        <v>150</v>
      </c>
      <c r="K17" s="48">
        <v>146</v>
      </c>
      <c r="L17" s="48">
        <v>180</v>
      </c>
      <c r="M17" s="48">
        <v>206</v>
      </c>
      <c r="N17" s="48">
        <v>175</v>
      </c>
      <c r="O17" s="48">
        <v>147</v>
      </c>
      <c r="P17" s="48">
        <v>204</v>
      </c>
      <c r="Q17" s="48">
        <v>203</v>
      </c>
      <c r="R17" s="48">
        <v>137</v>
      </c>
      <c r="S17" s="48"/>
      <c r="T17" s="48"/>
      <c r="U17" s="48">
        <v>166</v>
      </c>
      <c r="V17" s="48">
        <v>170</v>
      </c>
      <c r="W17" s="48"/>
      <c r="X17" s="48"/>
      <c r="Y17" s="48"/>
      <c r="Z17" s="48"/>
      <c r="AA17" s="48">
        <v>133</v>
      </c>
      <c r="AB17" s="48">
        <v>175</v>
      </c>
      <c r="AC17" s="48">
        <v>156</v>
      </c>
      <c r="AD17" s="48">
        <v>181</v>
      </c>
      <c r="AE17" s="48">
        <v>146</v>
      </c>
      <c r="AF17" s="48">
        <v>140</v>
      </c>
      <c r="AG17" s="48"/>
      <c r="AH17" s="48"/>
      <c r="AI17" s="49">
        <f>SUM(E17:N17)</f>
        <v>1726</v>
      </c>
      <c r="AJ17" s="49">
        <f>SUM(O17:X17)</f>
        <v>1027</v>
      </c>
      <c r="AK17" s="49">
        <f>SUM(Y17:AH17)</f>
        <v>931</v>
      </c>
      <c r="AL17" s="49">
        <f>SUM(AI17:AK17)</f>
        <v>3684</v>
      </c>
      <c r="AM17" s="49">
        <f>COUNT(E17:AH17)</f>
        <v>22</v>
      </c>
      <c r="AN17" s="50">
        <f>(AL17/AM17)</f>
        <v>167.45454545454547</v>
      </c>
    </row>
    <row r="18" spans="1:40" ht="12.75">
      <c r="A18" s="49">
        <v>14</v>
      </c>
      <c r="B18" s="48">
        <v>550</v>
      </c>
      <c r="C18" s="48" t="s">
        <v>44</v>
      </c>
      <c r="D18" s="48" t="s">
        <v>32</v>
      </c>
      <c r="E18" s="48">
        <v>140</v>
      </c>
      <c r="F18" s="48">
        <v>156</v>
      </c>
      <c r="G18" s="48">
        <v>152</v>
      </c>
      <c r="H18" s="48">
        <v>145</v>
      </c>
      <c r="I18" s="48">
        <v>188</v>
      </c>
      <c r="J18" s="48">
        <v>165</v>
      </c>
      <c r="K18" s="48">
        <v>182</v>
      </c>
      <c r="L18" s="48">
        <v>148</v>
      </c>
      <c r="M18" s="48">
        <v>128</v>
      </c>
      <c r="N18" s="48">
        <v>136</v>
      </c>
      <c r="O18" s="48">
        <v>198</v>
      </c>
      <c r="P18" s="48">
        <v>193</v>
      </c>
      <c r="Q18" s="48">
        <v>166</v>
      </c>
      <c r="R18" s="48">
        <v>220</v>
      </c>
      <c r="S18" s="48">
        <v>140</v>
      </c>
      <c r="T18" s="48">
        <v>185</v>
      </c>
      <c r="U18" s="48"/>
      <c r="V18" s="48"/>
      <c r="W18" s="48">
        <v>203</v>
      </c>
      <c r="X18" s="48">
        <v>173</v>
      </c>
      <c r="Y18" s="48">
        <v>166</v>
      </c>
      <c r="Z18" s="48">
        <v>175</v>
      </c>
      <c r="AA18" s="48">
        <v>181</v>
      </c>
      <c r="AB18" s="48">
        <v>145</v>
      </c>
      <c r="AC18" s="48"/>
      <c r="AD18" s="48"/>
      <c r="AE18" s="48">
        <v>136</v>
      </c>
      <c r="AF18" s="48">
        <v>158</v>
      </c>
      <c r="AG18" s="48">
        <v>169</v>
      </c>
      <c r="AH18" s="48">
        <v>201</v>
      </c>
      <c r="AI18" s="49">
        <f>SUM(E18:N18)</f>
        <v>1540</v>
      </c>
      <c r="AJ18" s="49">
        <f>SUM(O18:X18)</f>
        <v>1478</v>
      </c>
      <c r="AK18" s="49">
        <f>SUM(Y18:AH18)</f>
        <v>1331</v>
      </c>
      <c r="AL18" s="49">
        <f>SUM(AI18:AK18)</f>
        <v>4349</v>
      </c>
      <c r="AM18" s="49">
        <f>COUNT(E18:AH18)</f>
        <v>26</v>
      </c>
      <c r="AN18" s="50">
        <f>(AL18/AM18)</f>
        <v>167.26923076923077</v>
      </c>
    </row>
    <row r="19" spans="1:40" ht="12.75">
      <c r="A19" s="49">
        <v>15</v>
      </c>
      <c r="B19" s="48">
        <v>2941</v>
      </c>
      <c r="C19" s="48" t="s">
        <v>67</v>
      </c>
      <c r="D19" s="48" t="s">
        <v>32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161</v>
      </c>
      <c r="R19" s="48">
        <v>203</v>
      </c>
      <c r="S19" s="48">
        <v>159</v>
      </c>
      <c r="T19" s="48">
        <v>180</v>
      </c>
      <c r="U19" s="48">
        <v>98</v>
      </c>
      <c r="V19" s="48">
        <v>211</v>
      </c>
      <c r="W19" s="48">
        <v>210</v>
      </c>
      <c r="X19" s="48">
        <v>153</v>
      </c>
      <c r="Y19" s="48">
        <v>146</v>
      </c>
      <c r="Z19" s="48">
        <v>139</v>
      </c>
      <c r="AA19" s="48"/>
      <c r="AB19" s="48"/>
      <c r="AC19" s="48">
        <v>134</v>
      </c>
      <c r="AD19" s="48">
        <v>201</v>
      </c>
      <c r="AE19" s="48"/>
      <c r="AF19" s="48"/>
      <c r="AG19" s="48">
        <v>194</v>
      </c>
      <c r="AH19" s="48">
        <v>152</v>
      </c>
      <c r="AI19" s="49">
        <f>SUM(E19:N19)</f>
        <v>0</v>
      </c>
      <c r="AJ19" s="49">
        <f>SUM(O19:X19)</f>
        <v>1375</v>
      </c>
      <c r="AK19" s="49">
        <f>SUM(Y19:AH19)</f>
        <v>966</v>
      </c>
      <c r="AL19" s="49">
        <f>SUM(AI19:AK19)</f>
        <v>2341</v>
      </c>
      <c r="AM19" s="49">
        <f>COUNT(E19:AH19)</f>
        <v>14</v>
      </c>
      <c r="AN19" s="50">
        <f>(AL19/AM19)</f>
        <v>167.21428571428572</v>
      </c>
    </row>
    <row r="20" spans="1:40" ht="12.75">
      <c r="A20" s="49">
        <v>16</v>
      </c>
      <c r="B20" s="48">
        <v>2244</v>
      </c>
      <c r="C20" s="48" t="s">
        <v>71</v>
      </c>
      <c r="D20" s="48" t="s">
        <v>35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148</v>
      </c>
      <c r="P20" s="48">
        <v>106</v>
      </c>
      <c r="Q20" s="48">
        <v>200</v>
      </c>
      <c r="R20" s="48">
        <v>209</v>
      </c>
      <c r="S20" s="48">
        <v>127</v>
      </c>
      <c r="T20" s="48">
        <v>199</v>
      </c>
      <c r="U20" s="48"/>
      <c r="V20" s="48"/>
      <c r="W20" s="48">
        <v>176</v>
      </c>
      <c r="X20" s="48">
        <v>166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>SUM(E20:N20)</f>
        <v>0</v>
      </c>
      <c r="AJ20" s="49">
        <f>SUM(O20:X20)</f>
        <v>1331</v>
      </c>
      <c r="AK20" s="49">
        <f>SUM(Y20:AH20)</f>
        <v>0</v>
      </c>
      <c r="AL20" s="49">
        <f>SUM(AI20:AK20)</f>
        <v>1331</v>
      </c>
      <c r="AM20" s="49">
        <f>COUNT(E20:AH20)</f>
        <v>8</v>
      </c>
      <c r="AN20" s="50">
        <f>(AL20/AM20)</f>
        <v>166.375</v>
      </c>
    </row>
    <row r="21" spans="1:40" ht="12.75">
      <c r="A21" s="49">
        <v>17</v>
      </c>
      <c r="B21" s="48">
        <v>1849</v>
      </c>
      <c r="C21" s="48" t="s">
        <v>49</v>
      </c>
      <c r="D21" s="48" t="s">
        <v>46</v>
      </c>
      <c r="E21" s="48">
        <v>203</v>
      </c>
      <c r="F21" s="48">
        <v>112</v>
      </c>
      <c r="G21" s="48"/>
      <c r="H21" s="48"/>
      <c r="I21" s="48">
        <v>142</v>
      </c>
      <c r="J21" s="48">
        <v>187</v>
      </c>
      <c r="K21" s="48">
        <v>134</v>
      </c>
      <c r="L21" s="48">
        <v>212</v>
      </c>
      <c r="M21" s="48">
        <v>193</v>
      </c>
      <c r="N21" s="48">
        <v>199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>
        <v>172</v>
      </c>
      <c r="AB21" s="48">
        <v>151</v>
      </c>
      <c r="AC21" s="48">
        <v>170</v>
      </c>
      <c r="AD21" s="48">
        <v>132</v>
      </c>
      <c r="AE21" s="48">
        <v>156</v>
      </c>
      <c r="AF21" s="48">
        <v>154</v>
      </c>
      <c r="AG21" s="48"/>
      <c r="AH21" s="48"/>
      <c r="AI21" s="49">
        <f>SUM(E21:N21)</f>
        <v>1382</v>
      </c>
      <c r="AJ21" s="49">
        <f>SUM(O21:X21)</f>
        <v>0</v>
      </c>
      <c r="AK21" s="49">
        <f>SUM(Y21:AH21)</f>
        <v>935</v>
      </c>
      <c r="AL21" s="49">
        <f>SUM(AI21:AK21)</f>
        <v>2317</v>
      </c>
      <c r="AM21" s="49">
        <f>COUNT(E21:AH21)</f>
        <v>14</v>
      </c>
      <c r="AN21" s="50">
        <f>(AL21/AM21)</f>
        <v>165.5</v>
      </c>
    </row>
    <row r="22" spans="1:40" ht="12.75">
      <c r="A22" s="49">
        <v>18</v>
      </c>
      <c r="B22" s="48">
        <v>1145</v>
      </c>
      <c r="C22" s="48" t="s">
        <v>53</v>
      </c>
      <c r="D22" s="48" t="s">
        <v>34</v>
      </c>
      <c r="E22" s="48">
        <v>127</v>
      </c>
      <c r="F22" s="48">
        <v>175</v>
      </c>
      <c r="G22" s="48">
        <v>177</v>
      </c>
      <c r="H22" s="48">
        <v>160</v>
      </c>
      <c r="I22" s="48">
        <v>180</v>
      </c>
      <c r="J22" s="48">
        <v>160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>SUM(E22:N22)</f>
        <v>979</v>
      </c>
      <c r="AJ22" s="49">
        <f>SUM(O22:X22)</f>
        <v>0</v>
      </c>
      <c r="AK22" s="49">
        <f>SUM(Y22:AH22)</f>
        <v>0</v>
      </c>
      <c r="AL22" s="49">
        <f>SUM(AI22:AK22)</f>
        <v>979</v>
      </c>
      <c r="AM22" s="49">
        <f>COUNT(E22:AH22)</f>
        <v>6</v>
      </c>
      <c r="AN22" s="50">
        <f>(AL22/AM22)</f>
        <v>163.16666666666666</v>
      </c>
    </row>
    <row r="23" spans="1:40" ht="12.75">
      <c r="A23" s="49">
        <v>19</v>
      </c>
      <c r="B23" s="48">
        <v>2031</v>
      </c>
      <c r="C23" s="48" t="s">
        <v>38</v>
      </c>
      <c r="D23" s="48" t="s">
        <v>31</v>
      </c>
      <c r="E23" s="48">
        <v>144</v>
      </c>
      <c r="F23" s="48">
        <v>137</v>
      </c>
      <c r="G23" s="48">
        <v>145</v>
      </c>
      <c r="H23" s="48">
        <v>161</v>
      </c>
      <c r="I23" s="48">
        <v>163</v>
      </c>
      <c r="J23" s="48">
        <v>170</v>
      </c>
      <c r="K23" s="48">
        <v>156</v>
      </c>
      <c r="L23" s="48">
        <v>148</v>
      </c>
      <c r="M23" s="48">
        <v>181</v>
      </c>
      <c r="N23" s="48">
        <v>167</v>
      </c>
      <c r="O23" s="48">
        <v>151</v>
      </c>
      <c r="P23" s="48">
        <v>218</v>
      </c>
      <c r="Q23" s="48">
        <v>165</v>
      </c>
      <c r="R23" s="48">
        <v>142</v>
      </c>
      <c r="S23" s="48">
        <v>130</v>
      </c>
      <c r="T23" s="48">
        <v>141</v>
      </c>
      <c r="U23" s="48">
        <v>224</v>
      </c>
      <c r="V23" s="48">
        <v>148</v>
      </c>
      <c r="W23" s="48">
        <v>162</v>
      </c>
      <c r="X23" s="48">
        <v>174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>SUM(E23:N23)</f>
        <v>1572</v>
      </c>
      <c r="AJ23" s="49">
        <f>SUM(O23:X23)</f>
        <v>1655</v>
      </c>
      <c r="AK23" s="49">
        <f>SUM(Y23:AH23)</f>
        <v>0</v>
      </c>
      <c r="AL23" s="49">
        <f>SUM(AI23:AK23)</f>
        <v>3227</v>
      </c>
      <c r="AM23" s="49">
        <f>COUNT(E23:AH23)</f>
        <v>20</v>
      </c>
      <c r="AN23" s="50">
        <f>(AL23/AM23)</f>
        <v>161.35</v>
      </c>
    </row>
    <row r="24" spans="1:40" ht="12.75">
      <c r="A24" s="49">
        <v>20</v>
      </c>
      <c r="B24" s="48">
        <v>2757</v>
      </c>
      <c r="C24" s="51" t="s">
        <v>47</v>
      </c>
      <c r="D24" s="48" t="s">
        <v>46</v>
      </c>
      <c r="E24" s="51">
        <v>167</v>
      </c>
      <c r="F24" s="51">
        <v>104</v>
      </c>
      <c r="G24" s="51">
        <v>134</v>
      </c>
      <c r="H24" s="51">
        <v>188</v>
      </c>
      <c r="I24" s="51">
        <v>182</v>
      </c>
      <c r="J24" s="51">
        <v>171</v>
      </c>
      <c r="K24" s="51">
        <v>157</v>
      </c>
      <c r="L24" s="51">
        <v>129</v>
      </c>
      <c r="M24" s="51"/>
      <c r="N24" s="51"/>
      <c r="O24" s="51"/>
      <c r="P24" s="51"/>
      <c r="Q24" s="51">
        <v>168</v>
      </c>
      <c r="R24" s="51">
        <v>167</v>
      </c>
      <c r="S24" s="51">
        <v>160</v>
      </c>
      <c r="T24" s="51">
        <v>161</v>
      </c>
      <c r="U24" s="51">
        <v>182</v>
      </c>
      <c r="V24" s="51">
        <v>179</v>
      </c>
      <c r="W24" s="51">
        <v>165</v>
      </c>
      <c r="X24" s="51">
        <v>201</v>
      </c>
      <c r="Y24" s="51"/>
      <c r="Z24" s="51"/>
      <c r="AA24" s="51">
        <v>182</v>
      </c>
      <c r="AB24" s="51">
        <v>152</v>
      </c>
      <c r="AC24" s="51">
        <v>141</v>
      </c>
      <c r="AD24" s="51">
        <v>185</v>
      </c>
      <c r="AE24" s="51"/>
      <c r="AF24" s="51"/>
      <c r="AG24" s="51">
        <v>140</v>
      </c>
      <c r="AH24" s="51">
        <v>127</v>
      </c>
      <c r="AI24" s="49">
        <f>SUM(E24:N24)</f>
        <v>1232</v>
      </c>
      <c r="AJ24" s="49">
        <f>SUM(O24:X24)</f>
        <v>1383</v>
      </c>
      <c r="AK24" s="49">
        <f>SUM(Y24:AH24)</f>
        <v>927</v>
      </c>
      <c r="AL24" s="49">
        <f>SUM(AI24:AK24)</f>
        <v>3542</v>
      </c>
      <c r="AM24" s="49">
        <f>COUNT(E24:AH24)</f>
        <v>22</v>
      </c>
      <c r="AN24" s="50">
        <f>(AL24/AM24)</f>
        <v>161</v>
      </c>
    </row>
    <row r="25" spans="1:40" ht="12.75">
      <c r="A25" s="49">
        <v>21</v>
      </c>
      <c r="B25" s="48">
        <v>2153</v>
      </c>
      <c r="C25" s="48" t="s">
        <v>72</v>
      </c>
      <c r="D25" s="48" t="s">
        <v>35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v>161</v>
      </c>
      <c r="P25" s="48">
        <v>151</v>
      </c>
      <c r="Q25" s="48">
        <v>171</v>
      </c>
      <c r="R25" s="48">
        <v>149</v>
      </c>
      <c r="S25" s="48"/>
      <c r="T25" s="48"/>
      <c r="U25" s="48">
        <v>167</v>
      </c>
      <c r="V25" s="48">
        <v>170</v>
      </c>
      <c r="W25" s="48">
        <v>147</v>
      </c>
      <c r="X25" s="48">
        <v>151</v>
      </c>
      <c r="Y25" s="48">
        <v>152</v>
      </c>
      <c r="Z25" s="48">
        <v>155</v>
      </c>
      <c r="AA25" s="48">
        <v>171</v>
      </c>
      <c r="AB25" s="48">
        <v>175</v>
      </c>
      <c r="AC25" s="48"/>
      <c r="AD25" s="48"/>
      <c r="AE25" s="48">
        <v>191</v>
      </c>
      <c r="AF25" s="48">
        <v>169</v>
      </c>
      <c r="AG25" s="48">
        <v>164</v>
      </c>
      <c r="AH25" s="48">
        <v>131</v>
      </c>
      <c r="AI25" s="49">
        <f>SUM(E25:N25)</f>
        <v>0</v>
      </c>
      <c r="AJ25" s="49">
        <f>SUM(O25:X25)</f>
        <v>1267</v>
      </c>
      <c r="AK25" s="49">
        <f>SUM(Y25:AH25)</f>
        <v>1308</v>
      </c>
      <c r="AL25" s="49">
        <f>SUM(AI25:AK25)</f>
        <v>2575</v>
      </c>
      <c r="AM25" s="49">
        <f>COUNT(E25:AH25)</f>
        <v>16</v>
      </c>
      <c r="AN25" s="50">
        <f>(AL25/AM25)</f>
        <v>160.9375</v>
      </c>
    </row>
    <row r="26" spans="1:40" ht="12.75">
      <c r="A26" s="49">
        <v>22</v>
      </c>
      <c r="B26" s="48">
        <v>1461</v>
      </c>
      <c r="C26" s="48" t="s">
        <v>45</v>
      </c>
      <c r="D26" s="48" t="s">
        <v>46</v>
      </c>
      <c r="E26" s="48">
        <v>182</v>
      </c>
      <c r="F26" s="48">
        <v>157</v>
      </c>
      <c r="G26" s="48">
        <v>128</v>
      </c>
      <c r="H26" s="48">
        <v>161</v>
      </c>
      <c r="I26" s="48">
        <v>178</v>
      </c>
      <c r="J26" s="48">
        <v>188</v>
      </c>
      <c r="K26" s="48"/>
      <c r="L26" s="48"/>
      <c r="M26" s="48">
        <v>158</v>
      </c>
      <c r="N26" s="48">
        <v>160</v>
      </c>
      <c r="O26" s="48">
        <v>136</v>
      </c>
      <c r="P26" s="48">
        <v>136</v>
      </c>
      <c r="Q26" s="48"/>
      <c r="R26" s="48"/>
      <c r="S26" s="48">
        <v>136</v>
      </c>
      <c r="T26" s="48">
        <v>158</v>
      </c>
      <c r="U26" s="48">
        <v>136</v>
      </c>
      <c r="V26" s="48">
        <v>185</v>
      </c>
      <c r="W26" s="48">
        <v>164</v>
      </c>
      <c r="X26" s="48">
        <v>246</v>
      </c>
      <c r="Y26" s="48">
        <v>135</v>
      </c>
      <c r="Z26" s="48">
        <v>148</v>
      </c>
      <c r="AA26" s="48"/>
      <c r="AB26" s="48"/>
      <c r="AC26" s="48">
        <v>156</v>
      </c>
      <c r="AD26" s="48">
        <v>168</v>
      </c>
      <c r="AE26" s="48"/>
      <c r="AF26" s="48"/>
      <c r="AG26" s="48">
        <v>140</v>
      </c>
      <c r="AH26" s="48">
        <v>159</v>
      </c>
      <c r="AI26" s="49">
        <f>SUM(E26:N26)</f>
        <v>1312</v>
      </c>
      <c r="AJ26" s="49">
        <f>SUM(O26:X26)</f>
        <v>1297</v>
      </c>
      <c r="AK26" s="49">
        <f>SUM(Y26:AH26)</f>
        <v>906</v>
      </c>
      <c r="AL26" s="49">
        <f>SUM(AI26:AK26)</f>
        <v>3515</v>
      </c>
      <c r="AM26" s="49">
        <f>COUNT(E26:AH26)</f>
        <v>22</v>
      </c>
      <c r="AN26" s="50">
        <f>(AL26/AM26)</f>
        <v>159.77272727272728</v>
      </c>
    </row>
    <row r="27" spans="1:40" ht="12.75">
      <c r="A27" s="49">
        <v>23</v>
      </c>
      <c r="B27" s="48">
        <v>2694</v>
      </c>
      <c r="C27" s="48" t="s">
        <v>74</v>
      </c>
      <c r="D27" s="48" t="s">
        <v>34</v>
      </c>
      <c r="E27" s="48">
        <v>188</v>
      </c>
      <c r="F27" s="48">
        <v>127</v>
      </c>
      <c r="G27" s="48">
        <v>155</v>
      </c>
      <c r="H27" s="48"/>
      <c r="I27" s="48"/>
      <c r="J27" s="48"/>
      <c r="K27" s="48"/>
      <c r="L27" s="48">
        <v>132</v>
      </c>
      <c r="M27" s="48">
        <v>158</v>
      </c>
      <c r="N27" s="48">
        <v>156</v>
      </c>
      <c r="O27" s="48"/>
      <c r="P27" s="48"/>
      <c r="Q27" s="48"/>
      <c r="R27" s="48"/>
      <c r="S27" s="48">
        <v>167</v>
      </c>
      <c r="T27" s="48">
        <v>192</v>
      </c>
      <c r="U27" s="48">
        <v>118</v>
      </c>
      <c r="V27" s="48">
        <v>182</v>
      </c>
      <c r="W27" s="48">
        <v>151</v>
      </c>
      <c r="X27" s="48">
        <v>125</v>
      </c>
      <c r="Y27" s="48">
        <v>136</v>
      </c>
      <c r="Z27" s="48">
        <v>133</v>
      </c>
      <c r="AA27" s="48"/>
      <c r="AB27" s="48"/>
      <c r="AC27" s="48">
        <v>194</v>
      </c>
      <c r="AD27" s="48">
        <v>181</v>
      </c>
      <c r="AE27" s="48">
        <v>165</v>
      </c>
      <c r="AF27" s="48">
        <v>171</v>
      </c>
      <c r="AG27" s="48"/>
      <c r="AH27" s="48">
        <v>201</v>
      </c>
      <c r="AI27" s="49">
        <f>SUM(E27:N27)</f>
        <v>916</v>
      </c>
      <c r="AJ27" s="49">
        <f>SUM(O27:X27)</f>
        <v>935</v>
      </c>
      <c r="AK27" s="49">
        <f>SUM(Y27:AH27)</f>
        <v>1181</v>
      </c>
      <c r="AL27" s="49">
        <f>SUM(AI27:AK27)</f>
        <v>3032</v>
      </c>
      <c r="AM27" s="49">
        <f>COUNT(E27:AH27)</f>
        <v>19</v>
      </c>
      <c r="AN27" s="50">
        <f>(AL27/AM27)</f>
        <v>159.57894736842104</v>
      </c>
    </row>
    <row r="28" spans="1:40" ht="12.75">
      <c r="A28" s="49">
        <v>24</v>
      </c>
      <c r="B28" s="48">
        <v>1968</v>
      </c>
      <c r="C28" s="48" t="s">
        <v>58</v>
      </c>
      <c r="D28" s="48" t="s">
        <v>35</v>
      </c>
      <c r="E28" s="48">
        <v>158</v>
      </c>
      <c r="F28" s="48">
        <v>148</v>
      </c>
      <c r="G28" s="48">
        <v>157</v>
      </c>
      <c r="H28" s="48">
        <v>138</v>
      </c>
      <c r="I28" s="48">
        <v>167</v>
      </c>
      <c r="J28" s="48">
        <v>148</v>
      </c>
      <c r="K28" s="48">
        <v>143</v>
      </c>
      <c r="L28" s="48">
        <v>201</v>
      </c>
      <c r="M28" s="48">
        <v>148</v>
      </c>
      <c r="N28" s="48">
        <v>170</v>
      </c>
      <c r="O28" s="48"/>
      <c r="P28" s="48"/>
      <c r="Q28" s="48"/>
      <c r="R28" s="48"/>
      <c r="S28" s="48">
        <v>120</v>
      </c>
      <c r="T28" s="48">
        <v>150</v>
      </c>
      <c r="U28" s="48">
        <v>172</v>
      </c>
      <c r="V28" s="48">
        <v>166</v>
      </c>
      <c r="W28" s="48"/>
      <c r="X28" s="48"/>
      <c r="Y28" s="48"/>
      <c r="Z28" s="48"/>
      <c r="AA28" s="48"/>
      <c r="AB28" s="48"/>
      <c r="AC28" s="48">
        <v>160</v>
      </c>
      <c r="AD28" s="48">
        <v>160</v>
      </c>
      <c r="AE28" s="48">
        <v>157</v>
      </c>
      <c r="AF28" s="48">
        <v>113</v>
      </c>
      <c r="AG28" s="48">
        <v>180</v>
      </c>
      <c r="AH28" s="48">
        <v>179</v>
      </c>
      <c r="AI28" s="49">
        <f>SUM(E28:N28)</f>
        <v>1578</v>
      </c>
      <c r="AJ28" s="49">
        <f>SUM(O28:X28)</f>
        <v>608</v>
      </c>
      <c r="AK28" s="49">
        <f>SUM(Y28:AH28)</f>
        <v>949</v>
      </c>
      <c r="AL28" s="49">
        <f>SUM(AI28:AK28)</f>
        <v>3135</v>
      </c>
      <c r="AM28" s="49">
        <f>COUNT(E28:AH28)</f>
        <v>20</v>
      </c>
      <c r="AN28" s="50">
        <f>(AL28/AM28)</f>
        <v>156.75</v>
      </c>
    </row>
    <row r="29" spans="1:40" ht="12.75">
      <c r="A29" s="49">
        <v>25</v>
      </c>
      <c r="B29" s="48">
        <v>2157</v>
      </c>
      <c r="C29" s="48" t="s">
        <v>70</v>
      </c>
      <c r="D29" s="48" t="s">
        <v>34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161</v>
      </c>
      <c r="P29" s="48">
        <v>149</v>
      </c>
      <c r="Q29" s="48">
        <v>176</v>
      </c>
      <c r="R29" s="48">
        <v>154</v>
      </c>
      <c r="S29" s="48"/>
      <c r="T29" s="48"/>
      <c r="U29" s="48">
        <v>171</v>
      </c>
      <c r="V29" s="48">
        <v>140</v>
      </c>
      <c r="W29" s="48">
        <v>158</v>
      </c>
      <c r="X29" s="48">
        <v>138</v>
      </c>
      <c r="Y29" s="48"/>
      <c r="Z29" s="48"/>
      <c r="AA29" s="48">
        <v>117</v>
      </c>
      <c r="AB29" s="48">
        <v>166</v>
      </c>
      <c r="AC29" s="48">
        <v>170</v>
      </c>
      <c r="AD29" s="48">
        <v>197</v>
      </c>
      <c r="AE29" s="48"/>
      <c r="AF29" s="48"/>
      <c r="AG29" s="48">
        <v>158</v>
      </c>
      <c r="AH29" s="48">
        <v>128</v>
      </c>
      <c r="AI29" s="49">
        <f>SUM(E29:N29)</f>
        <v>0</v>
      </c>
      <c r="AJ29" s="49">
        <f>SUM(O29:X29)</f>
        <v>1247</v>
      </c>
      <c r="AK29" s="49">
        <f>SUM(Y29:AH29)</f>
        <v>936</v>
      </c>
      <c r="AL29" s="49">
        <f>SUM(AI29:AK29)</f>
        <v>2183</v>
      </c>
      <c r="AM29" s="49">
        <f>COUNT(E29:AH29)</f>
        <v>14</v>
      </c>
      <c r="AN29" s="50">
        <f>(AL29/AM29)</f>
        <v>155.92857142857142</v>
      </c>
    </row>
    <row r="30" spans="1:40" ht="12.75">
      <c r="A30" s="49">
        <v>26</v>
      </c>
      <c r="B30" s="48">
        <v>1342</v>
      </c>
      <c r="C30" s="48" t="s">
        <v>68</v>
      </c>
      <c r="D30" s="48" t="s">
        <v>32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>
        <v>137</v>
      </c>
      <c r="P30" s="48">
        <v>144</v>
      </c>
      <c r="Q30" s="48"/>
      <c r="R30" s="48"/>
      <c r="S30" s="48">
        <v>160</v>
      </c>
      <c r="T30" s="48">
        <v>140</v>
      </c>
      <c r="U30" s="48">
        <v>157</v>
      </c>
      <c r="V30" s="48">
        <v>174</v>
      </c>
      <c r="W30" s="48">
        <v>149</v>
      </c>
      <c r="X30" s="48">
        <v>156</v>
      </c>
      <c r="Y30" s="48">
        <v>168</v>
      </c>
      <c r="Z30" s="48">
        <v>180</v>
      </c>
      <c r="AA30" s="48">
        <v>168</v>
      </c>
      <c r="AB30" s="48">
        <v>117</v>
      </c>
      <c r="AC30" s="48"/>
      <c r="AD30" s="48"/>
      <c r="AE30" s="48">
        <v>165</v>
      </c>
      <c r="AF30" s="48">
        <v>138</v>
      </c>
      <c r="AG30" s="48">
        <v>187</v>
      </c>
      <c r="AH30" s="48">
        <v>151</v>
      </c>
      <c r="AI30" s="49">
        <f>SUM(E30:N30)</f>
        <v>0</v>
      </c>
      <c r="AJ30" s="49">
        <f>SUM(O30:X30)</f>
        <v>1217</v>
      </c>
      <c r="AK30" s="49">
        <f>SUM(Y30:AH30)</f>
        <v>1274</v>
      </c>
      <c r="AL30" s="49">
        <f>SUM(AI30:AK30)</f>
        <v>2491</v>
      </c>
      <c r="AM30" s="49">
        <f>COUNT(E30:AH30)</f>
        <v>16</v>
      </c>
      <c r="AN30" s="50">
        <f>(AL30/AM30)</f>
        <v>155.6875</v>
      </c>
    </row>
    <row r="31" spans="1:40" ht="12.75">
      <c r="A31" s="49">
        <v>27</v>
      </c>
      <c r="B31" s="48">
        <v>1900</v>
      </c>
      <c r="C31" s="48" t="s">
        <v>61</v>
      </c>
      <c r="D31" s="48" t="s">
        <v>36</v>
      </c>
      <c r="E31" s="48">
        <v>143</v>
      </c>
      <c r="F31" s="48">
        <v>147</v>
      </c>
      <c r="G31" s="48">
        <v>107</v>
      </c>
      <c r="H31" s="48">
        <v>155</v>
      </c>
      <c r="I31" s="48">
        <v>178</v>
      </c>
      <c r="J31" s="48">
        <v>165</v>
      </c>
      <c r="K31" s="48">
        <v>142</v>
      </c>
      <c r="L31" s="48">
        <v>203</v>
      </c>
      <c r="M31" s="48">
        <v>162</v>
      </c>
      <c r="N31" s="48">
        <v>129</v>
      </c>
      <c r="O31" s="48"/>
      <c r="P31" s="48"/>
      <c r="Q31" s="48"/>
      <c r="R31" s="48"/>
      <c r="S31" s="48">
        <v>162</v>
      </c>
      <c r="T31" s="48">
        <v>165</v>
      </c>
      <c r="U31" s="48">
        <v>167</v>
      </c>
      <c r="V31" s="48">
        <v>175</v>
      </c>
      <c r="W31" s="48">
        <v>187</v>
      </c>
      <c r="X31" s="48">
        <v>159</v>
      </c>
      <c r="Y31" s="48">
        <v>133</v>
      </c>
      <c r="Z31" s="48">
        <v>166</v>
      </c>
      <c r="AA31" s="48">
        <v>158</v>
      </c>
      <c r="AB31" s="48">
        <v>169</v>
      </c>
      <c r="AC31" s="48">
        <v>141</v>
      </c>
      <c r="AD31" s="48">
        <v>151</v>
      </c>
      <c r="AE31" s="48">
        <v>148</v>
      </c>
      <c r="AF31" s="48">
        <v>154</v>
      </c>
      <c r="AG31" s="48">
        <v>140</v>
      </c>
      <c r="AH31" s="48">
        <v>127</v>
      </c>
      <c r="AI31" s="49">
        <f>SUM(E31:N31)</f>
        <v>1531</v>
      </c>
      <c r="AJ31" s="49">
        <f>SUM(O31:X31)</f>
        <v>1015</v>
      </c>
      <c r="AK31" s="49">
        <f>SUM(Y31:AH31)</f>
        <v>1487</v>
      </c>
      <c r="AL31" s="49">
        <f>SUM(AI31:AK31)</f>
        <v>4033</v>
      </c>
      <c r="AM31" s="49">
        <f>COUNT(E31:AH31)</f>
        <v>26</v>
      </c>
      <c r="AN31" s="50">
        <f>(AL31/AM31)</f>
        <v>155.1153846153846</v>
      </c>
    </row>
    <row r="32" spans="1:40" ht="12.75">
      <c r="A32" s="49">
        <v>28</v>
      </c>
      <c r="B32" s="48">
        <v>1732</v>
      </c>
      <c r="C32" s="48" t="s">
        <v>57</v>
      </c>
      <c r="D32" s="48" t="s">
        <v>35</v>
      </c>
      <c r="E32" s="48">
        <v>166</v>
      </c>
      <c r="F32" s="48">
        <v>143</v>
      </c>
      <c r="G32" s="48">
        <v>149</v>
      </c>
      <c r="H32" s="48">
        <v>147</v>
      </c>
      <c r="I32" s="48">
        <v>138</v>
      </c>
      <c r="J32" s="48">
        <v>139</v>
      </c>
      <c r="K32" s="48">
        <v>121</v>
      </c>
      <c r="L32" s="48">
        <v>163</v>
      </c>
      <c r="M32" s="48">
        <v>100</v>
      </c>
      <c r="N32" s="48">
        <v>171</v>
      </c>
      <c r="O32" s="48">
        <v>171</v>
      </c>
      <c r="P32" s="48">
        <v>137</v>
      </c>
      <c r="Q32" s="48">
        <v>144</v>
      </c>
      <c r="R32" s="48">
        <v>180</v>
      </c>
      <c r="S32" s="48">
        <v>157</v>
      </c>
      <c r="T32" s="48">
        <v>136</v>
      </c>
      <c r="U32" s="48"/>
      <c r="V32" s="48"/>
      <c r="W32" s="48">
        <v>135</v>
      </c>
      <c r="X32" s="48">
        <v>175</v>
      </c>
      <c r="Y32" s="48">
        <v>167</v>
      </c>
      <c r="Z32" s="48">
        <v>163</v>
      </c>
      <c r="AA32" s="48">
        <v>194</v>
      </c>
      <c r="AB32" s="48">
        <v>161</v>
      </c>
      <c r="AC32" s="48">
        <v>160</v>
      </c>
      <c r="AD32" s="48">
        <v>159</v>
      </c>
      <c r="AE32" s="48"/>
      <c r="AF32" s="48">
        <v>162</v>
      </c>
      <c r="AG32" s="48">
        <v>152</v>
      </c>
      <c r="AH32" s="48">
        <v>147</v>
      </c>
      <c r="AI32" s="49">
        <f>SUM(E32:N32)</f>
        <v>1437</v>
      </c>
      <c r="AJ32" s="49">
        <f>SUM(O32:X32)</f>
        <v>1235</v>
      </c>
      <c r="AK32" s="49">
        <f>SUM(Y32:AH32)</f>
        <v>1465</v>
      </c>
      <c r="AL32" s="49">
        <f>SUM(AI32:AK32)</f>
        <v>4137</v>
      </c>
      <c r="AM32" s="49">
        <f>COUNT(E32:AH32)</f>
        <v>27</v>
      </c>
      <c r="AN32" s="50">
        <f>(AL32/AM32)</f>
        <v>153.22222222222223</v>
      </c>
    </row>
    <row r="33" spans="1:40" ht="12.75">
      <c r="A33" s="49">
        <v>29</v>
      </c>
      <c r="B33" s="48">
        <v>2158</v>
      </c>
      <c r="C33" s="48" t="s">
        <v>54</v>
      </c>
      <c r="D33" s="48" t="s">
        <v>34</v>
      </c>
      <c r="E33" s="48"/>
      <c r="F33" s="48"/>
      <c r="G33" s="48"/>
      <c r="H33" s="48"/>
      <c r="I33" s="48">
        <v>170</v>
      </c>
      <c r="J33" s="48">
        <v>132</v>
      </c>
      <c r="K33" s="48">
        <v>132</v>
      </c>
      <c r="L33" s="48">
        <v>149</v>
      </c>
      <c r="M33" s="48">
        <v>146</v>
      </c>
      <c r="N33" s="48">
        <v>195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>
        <v>126</v>
      </c>
      <c r="Z33" s="48">
        <v>152</v>
      </c>
      <c r="AA33" s="48">
        <v>147</v>
      </c>
      <c r="AB33" s="48">
        <v>160</v>
      </c>
      <c r="AC33" s="48"/>
      <c r="AD33" s="48"/>
      <c r="AE33" s="48">
        <v>167</v>
      </c>
      <c r="AF33" s="48">
        <v>128</v>
      </c>
      <c r="AG33" s="48">
        <v>153</v>
      </c>
      <c r="AH33" s="48"/>
      <c r="AI33" s="49">
        <f>SUM(E33:N33)</f>
        <v>924</v>
      </c>
      <c r="AJ33" s="49">
        <f>SUM(O33:X33)</f>
        <v>0</v>
      </c>
      <c r="AK33" s="49">
        <f>SUM(Y33:AH33)</f>
        <v>1033</v>
      </c>
      <c r="AL33" s="49">
        <f>SUM(AI33:AK33)</f>
        <v>1957</v>
      </c>
      <c r="AM33" s="49">
        <f>COUNT(E33:AH33)</f>
        <v>13</v>
      </c>
      <c r="AN33" s="50">
        <f>(AL33/AM33)</f>
        <v>150.53846153846155</v>
      </c>
    </row>
    <row r="34" spans="1:40" ht="12.75">
      <c r="A34" s="49">
        <v>30</v>
      </c>
      <c r="B34" s="48">
        <v>2405</v>
      </c>
      <c r="C34" s="48" t="s">
        <v>39</v>
      </c>
      <c r="D34" s="48" t="s">
        <v>31</v>
      </c>
      <c r="E34" s="48">
        <v>135</v>
      </c>
      <c r="F34" s="48">
        <v>122</v>
      </c>
      <c r="G34" s="48">
        <v>131</v>
      </c>
      <c r="H34" s="48">
        <v>139</v>
      </c>
      <c r="I34" s="48">
        <v>157</v>
      </c>
      <c r="J34" s="48">
        <v>160</v>
      </c>
      <c r="K34" s="48">
        <v>148</v>
      </c>
      <c r="L34" s="48">
        <v>130</v>
      </c>
      <c r="M34" s="48">
        <v>192</v>
      </c>
      <c r="N34" s="48">
        <v>161</v>
      </c>
      <c r="O34" s="48">
        <v>139</v>
      </c>
      <c r="P34" s="48">
        <v>168</v>
      </c>
      <c r="Q34" s="48"/>
      <c r="R34" s="48"/>
      <c r="S34" s="48"/>
      <c r="T34" s="48"/>
      <c r="U34" s="48">
        <v>125</v>
      </c>
      <c r="V34" s="48">
        <v>141</v>
      </c>
      <c r="W34" s="48">
        <v>150</v>
      </c>
      <c r="X34" s="48">
        <v>112</v>
      </c>
      <c r="Y34" s="48">
        <v>142</v>
      </c>
      <c r="Z34" s="48">
        <v>133</v>
      </c>
      <c r="AA34" s="48">
        <v>168</v>
      </c>
      <c r="AB34" s="48">
        <v>149</v>
      </c>
      <c r="AC34" s="48">
        <v>171</v>
      </c>
      <c r="AD34" s="48">
        <v>189</v>
      </c>
      <c r="AE34" s="48">
        <v>141</v>
      </c>
      <c r="AF34" s="48">
        <v>164</v>
      </c>
      <c r="AG34" s="48">
        <v>172</v>
      </c>
      <c r="AH34" s="48">
        <v>159</v>
      </c>
      <c r="AI34" s="49">
        <f>SUM(E34:N34)</f>
        <v>1475</v>
      </c>
      <c r="AJ34" s="49">
        <f>SUM(O34:X34)</f>
        <v>835</v>
      </c>
      <c r="AK34" s="49">
        <f>SUM(Y34:AH34)</f>
        <v>1588</v>
      </c>
      <c r="AL34" s="49">
        <f>SUM(AI34:AK34)</f>
        <v>3898</v>
      </c>
      <c r="AM34" s="49">
        <f>COUNT(E34:AH34)</f>
        <v>26</v>
      </c>
      <c r="AN34" s="50">
        <f>(AL34/AM34)</f>
        <v>149.92307692307693</v>
      </c>
    </row>
    <row r="35" spans="1:40" ht="12.75">
      <c r="A35" s="49">
        <v>31</v>
      </c>
      <c r="B35" s="48">
        <v>3050</v>
      </c>
      <c r="C35" s="48" t="s">
        <v>66</v>
      </c>
      <c r="D35" s="48" t="s">
        <v>31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132</v>
      </c>
      <c r="R35" s="48">
        <v>141</v>
      </c>
      <c r="S35" s="48">
        <v>131</v>
      </c>
      <c r="T35" s="48">
        <v>148</v>
      </c>
      <c r="U35" s="48"/>
      <c r="V35" s="48"/>
      <c r="W35" s="48"/>
      <c r="X35" s="48"/>
      <c r="Y35" s="48">
        <v>167</v>
      </c>
      <c r="Z35" s="48">
        <v>154</v>
      </c>
      <c r="AA35" s="48">
        <v>153</v>
      </c>
      <c r="AB35" s="48">
        <v>90</v>
      </c>
      <c r="AC35" s="48">
        <v>140</v>
      </c>
      <c r="AD35" s="48">
        <v>177</v>
      </c>
      <c r="AE35" s="48">
        <v>151</v>
      </c>
      <c r="AF35" s="48">
        <v>173</v>
      </c>
      <c r="AG35" s="48"/>
      <c r="AH35" s="48"/>
      <c r="AI35" s="49">
        <f>SUM(E35:N35)</f>
        <v>0</v>
      </c>
      <c r="AJ35" s="49">
        <f>SUM(O35:X35)</f>
        <v>552</v>
      </c>
      <c r="AK35" s="49">
        <f>SUM(Y35:AH35)</f>
        <v>1205</v>
      </c>
      <c r="AL35" s="49">
        <f>SUM(AI35:AK35)</f>
        <v>1757</v>
      </c>
      <c r="AM35" s="49">
        <f>COUNT(E35:AH35)</f>
        <v>12</v>
      </c>
      <c r="AN35" s="50">
        <f>(AL35/AM35)</f>
        <v>146.41666666666666</v>
      </c>
    </row>
    <row r="36" spans="1:40" ht="12.75">
      <c r="A36" s="49">
        <v>32</v>
      </c>
      <c r="B36" s="48">
        <v>1969</v>
      </c>
      <c r="C36" s="48" t="s">
        <v>56</v>
      </c>
      <c r="D36" s="48" t="s">
        <v>35</v>
      </c>
      <c r="E36" s="48">
        <v>159</v>
      </c>
      <c r="F36" s="48">
        <v>109</v>
      </c>
      <c r="G36" s="48">
        <v>122</v>
      </c>
      <c r="H36" s="48">
        <v>170</v>
      </c>
      <c r="I36" s="48">
        <v>100</v>
      </c>
      <c r="J36" s="48">
        <v>134</v>
      </c>
      <c r="K36" s="48">
        <v>125</v>
      </c>
      <c r="L36" s="48">
        <v>146</v>
      </c>
      <c r="M36" s="48">
        <v>164</v>
      </c>
      <c r="N36" s="48">
        <v>125</v>
      </c>
      <c r="O36" s="48"/>
      <c r="P36" s="48"/>
      <c r="Q36" s="48"/>
      <c r="R36" s="48"/>
      <c r="S36" s="48">
        <v>156</v>
      </c>
      <c r="T36" s="48">
        <v>128</v>
      </c>
      <c r="U36" s="48">
        <v>134</v>
      </c>
      <c r="V36" s="48">
        <v>190</v>
      </c>
      <c r="W36" s="48">
        <v>190</v>
      </c>
      <c r="X36" s="48">
        <v>155</v>
      </c>
      <c r="Y36" s="48"/>
      <c r="Z36" s="48"/>
      <c r="AA36" s="48"/>
      <c r="AB36" s="48"/>
      <c r="AC36" s="48">
        <v>177</v>
      </c>
      <c r="AD36" s="48">
        <v>135</v>
      </c>
      <c r="AE36" s="48">
        <v>118</v>
      </c>
      <c r="AF36" s="48"/>
      <c r="AG36" s="48">
        <v>155</v>
      </c>
      <c r="AH36" s="48">
        <v>177</v>
      </c>
      <c r="AI36" s="49">
        <f>SUM(E36:N36)</f>
        <v>1354</v>
      </c>
      <c r="AJ36" s="49">
        <f>SUM(O36:X36)</f>
        <v>953</v>
      </c>
      <c r="AK36" s="49">
        <f>SUM(Y36:AH36)</f>
        <v>762</v>
      </c>
      <c r="AL36" s="49">
        <f>SUM(AI36:AK36)</f>
        <v>3069</v>
      </c>
      <c r="AM36" s="49">
        <f>COUNT(E36:AH36)</f>
        <v>21</v>
      </c>
      <c r="AN36" s="50">
        <f>(AL36/AM36)</f>
        <v>146.14285714285714</v>
      </c>
    </row>
    <row r="37" spans="1:40" ht="12.75">
      <c r="A37" s="49">
        <v>33</v>
      </c>
      <c r="B37" s="48">
        <v>2152</v>
      </c>
      <c r="C37" s="48" t="s">
        <v>75</v>
      </c>
      <c r="D37" s="48" t="s">
        <v>35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v>122</v>
      </c>
      <c r="P37" s="48">
        <v>122</v>
      </c>
      <c r="Q37" s="48">
        <v>170</v>
      </c>
      <c r="R37" s="48">
        <v>146</v>
      </c>
      <c r="S37" s="48"/>
      <c r="T37" s="48"/>
      <c r="U37" s="48">
        <v>110</v>
      </c>
      <c r="V37" s="48">
        <v>152</v>
      </c>
      <c r="W37" s="48"/>
      <c r="X37" s="48"/>
      <c r="Y37" s="48">
        <v>142</v>
      </c>
      <c r="Z37" s="48">
        <v>162</v>
      </c>
      <c r="AA37" s="48">
        <v>151</v>
      </c>
      <c r="AB37" s="48">
        <v>154</v>
      </c>
      <c r="AC37" s="48">
        <v>125</v>
      </c>
      <c r="AD37" s="48">
        <v>155</v>
      </c>
      <c r="AE37" s="48">
        <v>113</v>
      </c>
      <c r="AF37" s="48"/>
      <c r="AG37" s="48"/>
      <c r="AH37" s="48"/>
      <c r="AI37" s="49">
        <f>SUM(E37:N37)</f>
        <v>0</v>
      </c>
      <c r="AJ37" s="49">
        <f>SUM(O37:X37)</f>
        <v>822</v>
      </c>
      <c r="AK37" s="49">
        <f>SUM(Y37:AH37)</f>
        <v>1002</v>
      </c>
      <c r="AL37" s="49">
        <f>SUM(AI37:AK37)</f>
        <v>1824</v>
      </c>
      <c r="AM37" s="49">
        <f>COUNT(E37:AH37)</f>
        <v>13</v>
      </c>
      <c r="AN37" s="50">
        <f>(AL37/AM37)</f>
        <v>140.30769230769232</v>
      </c>
    </row>
    <row r="38" spans="1:40" ht="12.75">
      <c r="A38" s="49">
        <v>34</v>
      </c>
      <c r="B38" s="48">
        <v>2030</v>
      </c>
      <c r="C38" s="48" t="s">
        <v>37</v>
      </c>
      <c r="D38" s="48" t="s">
        <v>31</v>
      </c>
      <c r="E38" s="48">
        <v>145</v>
      </c>
      <c r="F38" s="48">
        <v>154</v>
      </c>
      <c r="G38" s="48">
        <v>133</v>
      </c>
      <c r="H38" s="48">
        <v>86</v>
      </c>
      <c r="I38" s="48">
        <v>148</v>
      </c>
      <c r="J38" s="48">
        <v>168</v>
      </c>
      <c r="K38" s="48">
        <v>151</v>
      </c>
      <c r="L38" s="48">
        <v>146</v>
      </c>
      <c r="M38" s="48">
        <v>111</v>
      </c>
      <c r="N38" s="48">
        <v>120</v>
      </c>
      <c r="O38" s="48"/>
      <c r="P38" s="48"/>
      <c r="Q38" s="48">
        <v>97</v>
      </c>
      <c r="R38" s="48">
        <v>142</v>
      </c>
      <c r="S38" s="48">
        <v>129</v>
      </c>
      <c r="T38" s="48">
        <v>146</v>
      </c>
      <c r="U38" s="48"/>
      <c r="V38" s="48"/>
      <c r="W38" s="48">
        <v>121</v>
      </c>
      <c r="X38" s="48">
        <v>158</v>
      </c>
      <c r="Y38" s="48">
        <v>147</v>
      </c>
      <c r="Z38" s="48">
        <v>197</v>
      </c>
      <c r="AA38" s="48">
        <v>148</v>
      </c>
      <c r="AB38" s="48">
        <v>136</v>
      </c>
      <c r="AC38" s="48">
        <v>144</v>
      </c>
      <c r="AD38" s="48">
        <v>164</v>
      </c>
      <c r="AE38" s="48"/>
      <c r="AF38" s="48"/>
      <c r="AG38" s="48">
        <v>137</v>
      </c>
      <c r="AH38" s="48">
        <v>130</v>
      </c>
      <c r="AI38" s="49">
        <f>SUM(E38:N38)</f>
        <v>1362</v>
      </c>
      <c r="AJ38" s="49">
        <f>SUM(O38:X38)</f>
        <v>793</v>
      </c>
      <c r="AK38" s="49">
        <f>SUM(Y38:AH38)</f>
        <v>1203</v>
      </c>
      <c r="AL38" s="49">
        <f>SUM(AI38:AK38)</f>
        <v>3358</v>
      </c>
      <c r="AM38" s="49">
        <f>COUNT(E38:AH38)</f>
        <v>24</v>
      </c>
      <c r="AN38" s="50">
        <f>(AL38/AM38)</f>
        <v>139.91666666666666</v>
      </c>
    </row>
    <row r="39" spans="1:40" ht="12.75">
      <c r="A39" s="49">
        <v>35</v>
      </c>
      <c r="B39" s="48">
        <v>2375</v>
      </c>
      <c r="C39" s="48" t="s">
        <v>41</v>
      </c>
      <c r="D39" s="48" t="s">
        <v>32</v>
      </c>
      <c r="E39" s="48">
        <v>140</v>
      </c>
      <c r="F39" s="48">
        <v>151</v>
      </c>
      <c r="G39" s="48">
        <v>105</v>
      </c>
      <c r="H39" s="48">
        <v>140</v>
      </c>
      <c r="I39" s="48">
        <v>112</v>
      </c>
      <c r="J39" s="48">
        <v>153</v>
      </c>
      <c r="K39" s="48">
        <v>119</v>
      </c>
      <c r="L39" s="48">
        <v>115</v>
      </c>
      <c r="M39" s="48">
        <v>137</v>
      </c>
      <c r="N39" s="48">
        <v>174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>
        <v>149</v>
      </c>
      <c r="Z39" s="48">
        <v>113</v>
      </c>
      <c r="AA39" s="48"/>
      <c r="AB39" s="48"/>
      <c r="AC39" s="48">
        <v>141</v>
      </c>
      <c r="AD39" s="48">
        <v>124</v>
      </c>
      <c r="AE39" s="48"/>
      <c r="AF39" s="48"/>
      <c r="AG39" s="48">
        <v>139</v>
      </c>
      <c r="AH39" s="48">
        <v>114</v>
      </c>
      <c r="AI39" s="49">
        <f>SUM(E39:N39)</f>
        <v>1346</v>
      </c>
      <c r="AJ39" s="49">
        <f>SUM(O39:X39)</f>
        <v>0</v>
      </c>
      <c r="AK39" s="49">
        <f>SUM(Y39:AH39)</f>
        <v>780</v>
      </c>
      <c r="AL39" s="49">
        <f>SUM(AI39:AK39)</f>
        <v>2126</v>
      </c>
      <c r="AM39" s="49">
        <f>COUNT(E39:AH39)</f>
        <v>16</v>
      </c>
      <c r="AN39" s="50">
        <f>(AL39/AM39)</f>
        <v>132.875</v>
      </c>
    </row>
    <row r="40" spans="1:40" ht="12.75">
      <c r="A40" s="49">
        <v>36</v>
      </c>
      <c r="B40" s="48">
        <v>3040</v>
      </c>
      <c r="C40" s="48" t="s">
        <v>65</v>
      </c>
      <c r="D40" s="48" t="s">
        <v>31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>
        <v>104</v>
      </c>
      <c r="P40" s="48">
        <v>91</v>
      </c>
      <c r="Q40" s="48"/>
      <c r="R40" s="48"/>
      <c r="S40" s="48"/>
      <c r="T40" s="48"/>
      <c r="U40" s="48">
        <v>136</v>
      </c>
      <c r="V40" s="48">
        <v>138</v>
      </c>
      <c r="W40" s="48"/>
      <c r="X40" s="48"/>
      <c r="Y40" s="48">
        <v>125</v>
      </c>
      <c r="Z40" s="48">
        <v>100</v>
      </c>
      <c r="AA40" s="48">
        <v>124</v>
      </c>
      <c r="AB40" s="48">
        <v>107</v>
      </c>
      <c r="AC40" s="48"/>
      <c r="AD40" s="48"/>
      <c r="AE40" s="48">
        <v>106</v>
      </c>
      <c r="AF40" s="48">
        <v>109</v>
      </c>
      <c r="AG40" s="48">
        <v>122</v>
      </c>
      <c r="AH40" s="48">
        <v>129</v>
      </c>
      <c r="AI40" s="49">
        <f>SUM(E40:N40)</f>
        <v>0</v>
      </c>
      <c r="AJ40" s="49">
        <f>SUM(O40:X40)</f>
        <v>469</v>
      </c>
      <c r="AK40" s="49">
        <f>SUM(Y40:AH40)</f>
        <v>922</v>
      </c>
      <c r="AL40" s="49">
        <f>SUM(AI40:AK40)</f>
        <v>1391</v>
      </c>
      <c r="AM40" s="49">
        <f>COUNT(E40:AH40)</f>
        <v>12</v>
      </c>
      <c r="AN40" s="50">
        <f>(AL40/AM40)</f>
        <v>115.91666666666667</v>
      </c>
    </row>
    <row r="41" spans="1:40" s="54" customFormat="1" ht="12.75">
      <c r="A41" s="49">
        <v>37</v>
      </c>
      <c r="B41" s="48">
        <v>1858</v>
      </c>
      <c r="C41" s="48" t="s">
        <v>59</v>
      </c>
      <c r="D41" s="48" t="s">
        <v>35</v>
      </c>
      <c r="E41" s="48">
        <v>145</v>
      </c>
      <c r="F41" s="48">
        <v>136</v>
      </c>
      <c r="G41" s="48">
        <v>113</v>
      </c>
      <c r="H41" s="48">
        <v>97</v>
      </c>
      <c r="I41" s="48">
        <v>83</v>
      </c>
      <c r="J41" s="48">
        <v>86</v>
      </c>
      <c r="K41" s="48">
        <v>104</v>
      </c>
      <c r="L41" s="48">
        <v>94</v>
      </c>
      <c r="M41" s="48">
        <v>119</v>
      </c>
      <c r="N41" s="48">
        <v>111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>
        <v>135</v>
      </c>
      <c r="Z41" s="48">
        <v>110</v>
      </c>
      <c r="AA41" s="48">
        <v>135</v>
      </c>
      <c r="AB41" s="48">
        <v>121</v>
      </c>
      <c r="AC41" s="48"/>
      <c r="AD41" s="48"/>
      <c r="AE41" s="48"/>
      <c r="AF41" s="48">
        <v>97</v>
      </c>
      <c r="AG41" s="48"/>
      <c r="AH41" s="48"/>
      <c r="AI41" s="49">
        <f>SUM(E41:N41)</f>
        <v>1088</v>
      </c>
      <c r="AJ41" s="49">
        <f>SUM(O41:X41)</f>
        <v>0</v>
      </c>
      <c r="AK41" s="49">
        <f>SUM(Y41:AH41)</f>
        <v>598</v>
      </c>
      <c r="AL41" s="49">
        <f>SUM(AI41:AK41)</f>
        <v>1686</v>
      </c>
      <c r="AM41" s="49">
        <f>COUNT(E41:AH41)</f>
        <v>15</v>
      </c>
      <c r="AN41" s="50">
        <f>(AL41/AM41)</f>
        <v>112.4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2011-03-02T12:49:42Z</cp:lastPrinted>
  <dcterms:created xsi:type="dcterms:W3CDTF">1999-10-03T14:06:37Z</dcterms:created>
  <dcterms:modified xsi:type="dcterms:W3CDTF">2011-03-02T12:49:44Z</dcterms:modified>
  <cp:category/>
  <cp:version/>
  <cp:contentType/>
  <cp:contentStatus/>
</cp:coreProperties>
</file>